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Greater Tompkins Co HI Consortium\Financial Information\2018 Fiscal Year\"/>
    </mc:Choice>
  </mc:AlternateContent>
  <bookViews>
    <workbookView xWindow="-15" yWindow="-15" windowWidth="14520" windowHeight="11310" firstSheet="4" activeTab="6"/>
  </bookViews>
  <sheets>
    <sheet name="2018 GTCMHI Medical Plan Rates" sheetId="2" r:id="rId1"/>
    <sheet name="2018 GTCMHIC 2-Tier Rx Plans" sheetId="20" r:id="rId2"/>
    <sheet name="2018 GTCMHIC 3-Tier Rx Plans" sheetId="21" r:id="rId3"/>
    <sheet name="Medicare Supplement Premiums" sheetId="19" r:id="rId4"/>
    <sheet name="2018 GTCMHIC Metal Level Plans" sheetId="22" r:id="rId5"/>
    <sheet name="Premium Rate Summary" sheetId="8" r:id="rId6"/>
    <sheet name="Premium Rate Summary - County" sheetId="17" r:id="rId7"/>
  </sheets>
  <definedNames>
    <definedName name="_xlnm.Print_Area" localSheetId="0">'2018 GTCMHI Medical Plan Rates'!$A$4:$S$18</definedName>
    <definedName name="_xlnm.Print_Area" localSheetId="5">'Premium Rate Summary'!$A$6:$AC$88</definedName>
    <definedName name="_xlnm.Print_Titles" localSheetId="0">'2018 GTCMHI Medical Plan Rates'!$1:$3</definedName>
    <definedName name="_xlnm.Print_Titles" localSheetId="5">'Premium Rate Summary'!$1:$5</definedName>
  </definedNames>
  <calcPr calcId="171027"/>
</workbook>
</file>

<file path=xl/calcChain.xml><?xml version="1.0" encoding="utf-8"?>
<calcChain xmlns="http://schemas.openxmlformats.org/spreadsheetml/2006/main">
  <c r="E26" i="22" l="1"/>
  <c r="E25" i="22"/>
  <c r="I26" i="22" l="1"/>
  <c r="G26" i="22"/>
  <c r="I25" i="22"/>
  <c r="G25" i="22"/>
  <c r="C26" i="22"/>
  <c r="C25" i="22"/>
  <c r="I5" i="22"/>
  <c r="G5" i="22"/>
  <c r="E5" i="22"/>
  <c r="C5" i="22"/>
  <c r="I4" i="22"/>
  <c r="G4" i="22"/>
  <c r="E4" i="22"/>
  <c r="C4" i="22"/>
  <c r="J31" i="21" l="1"/>
  <c r="J30" i="21"/>
  <c r="I31" i="21"/>
  <c r="I30" i="21"/>
  <c r="H31" i="21"/>
  <c r="H30" i="21"/>
  <c r="G31" i="21"/>
  <c r="G30" i="21"/>
  <c r="F31" i="21"/>
  <c r="F30" i="21"/>
  <c r="E31" i="21"/>
  <c r="E30" i="21"/>
  <c r="D31" i="21"/>
  <c r="D30" i="21"/>
  <c r="C31" i="21"/>
  <c r="C30" i="21"/>
  <c r="J5" i="21"/>
  <c r="I5" i="21"/>
  <c r="H5" i="21"/>
  <c r="G5" i="21"/>
  <c r="F5" i="21"/>
  <c r="E5" i="21"/>
  <c r="D5" i="21"/>
  <c r="C5" i="21"/>
  <c r="J4" i="21"/>
  <c r="I4" i="21"/>
  <c r="H4" i="21"/>
  <c r="G4" i="21"/>
  <c r="F4" i="21"/>
  <c r="E4" i="21"/>
  <c r="D4" i="21"/>
  <c r="C4" i="21"/>
  <c r="E5" i="20"/>
  <c r="D5" i="20"/>
  <c r="C5" i="20"/>
  <c r="E4" i="20"/>
  <c r="D4" i="20"/>
  <c r="C4" i="20"/>
  <c r="E31" i="20"/>
  <c r="E30" i="20"/>
  <c r="D31" i="20"/>
  <c r="D30" i="20"/>
  <c r="C31" i="20"/>
  <c r="C30" i="20"/>
  <c r="C30" i="22" l="1"/>
  <c r="C29" i="22" s="1"/>
  <c r="C31" i="22" s="1"/>
  <c r="D30" i="22"/>
  <c r="D29" i="22" s="1"/>
  <c r="D31" i="22" s="1"/>
  <c r="D40" i="22"/>
  <c r="D39" i="22"/>
  <c r="D41" i="22" s="1"/>
  <c r="C40" i="22"/>
  <c r="C39" i="22" s="1"/>
  <c r="C41" i="22" s="1"/>
  <c r="C35" i="22"/>
  <c r="C34" i="22" s="1"/>
  <c r="C36" i="22" s="1"/>
  <c r="C45" i="22"/>
  <c r="C44" i="22" s="1"/>
  <c r="C46" i="22" s="1"/>
  <c r="D35" i="22"/>
  <c r="D34" i="22" s="1"/>
  <c r="D36" i="22" s="1"/>
  <c r="D45" i="22"/>
  <c r="D44" i="22" s="1"/>
  <c r="D46" i="22" s="1"/>
  <c r="X37" i="8" l="1"/>
  <c r="W93" i="17"/>
  <c r="W81" i="17"/>
  <c r="W69" i="17"/>
  <c r="X76" i="8"/>
  <c r="X38" i="8"/>
  <c r="W87" i="17"/>
  <c r="W75" i="17"/>
  <c r="W63" i="17"/>
  <c r="X75" i="8"/>
  <c r="AA93" i="17"/>
  <c r="AA87" i="17"/>
  <c r="AA81" i="17"/>
  <c r="AA75" i="17"/>
  <c r="AA69" i="17"/>
  <c r="AA63" i="17"/>
  <c r="AB76" i="8"/>
  <c r="AB75" i="8"/>
  <c r="AB38" i="8"/>
  <c r="AB37" i="8"/>
  <c r="Y76" i="8"/>
  <c r="Y38" i="8"/>
  <c r="X93" i="17"/>
  <c r="X87" i="17"/>
  <c r="X81" i="17"/>
  <c r="X75" i="17"/>
  <c r="X69" i="17"/>
  <c r="X63" i="17"/>
  <c r="Y75" i="8"/>
  <c r="Y37" i="8"/>
  <c r="W80" i="17"/>
  <c r="W74" i="17"/>
  <c r="W68" i="17"/>
  <c r="X93" i="8"/>
  <c r="X63" i="8"/>
  <c r="W92" i="17"/>
  <c r="W86" i="17"/>
  <c r="W62" i="17"/>
  <c r="X92" i="8"/>
  <c r="X62" i="8"/>
  <c r="AA92" i="17"/>
  <c r="AA86" i="17"/>
  <c r="AA80" i="17"/>
  <c r="AA74" i="17"/>
  <c r="AA68" i="17"/>
  <c r="AA62" i="17"/>
  <c r="AB93" i="8"/>
  <c r="AB92" i="8"/>
  <c r="AB63" i="8"/>
  <c r="AB62" i="8"/>
  <c r="X92" i="17"/>
  <c r="X86" i="17"/>
  <c r="X80" i="17"/>
  <c r="X74" i="17"/>
  <c r="X68" i="17"/>
  <c r="X62" i="17"/>
  <c r="Y93" i="8"/>
  <c r="Y92" i="8"/>
  <c r="Y63" i="8"/>
  <c r="Y62" i="8"/>
  <c r="W61" i="17"/>
  <c r="W85" i="17"/>
  <c r="W73" i="17"/>
  <c r="X61" i="8"/>
  <c r="W91" i="17"/>
  <c r="W79" i="17"/>
  <c r="W67" i="17"/>
  <c r="X60" i="8"/>
  <c r="Z91" i="17"/>
  <c r="Z85" i="17"/>
  <c r="Z79" i="17"/>
  <c r="Z73" i="17"/>
  <c r="Z67" i="17"/>
  <c r="Z61" i="17"/>
  <c r="AA61" i="8"/>
  <c r="AA60" i="8"/>
  <c r="X67" i="17"/>
  <c r="Y60" i="8"/>
  <c r="X91" i="17"/>
  <c r="X85" i="17"/>
  <c r="X79" i="17"/>
  <c r="X73" i="17"/>
  <c r="X61" i="17"/>
  <c r="Y61" i="8"/>
  <c r="AA91" i="17"/>
  <c r="AA85" i="17"/>
  <c r="AA79" i="17"/>
  <c r="AA73" i="17"/>
  <c r="AA67" i="17"/>
  <c r="AA61" i="17"/>
  <c r="AB61" i="8"/>
  <c r="AB60" i="8"/>
  <c r="AA90" i="17"/>
  <c r="AA78" i="17"/>
  <c r="AA66" i="17"/>
  <c r="AA40" i="17"/>
  <c r="AB78" i="8"/>
  <c r="AB69" i="8"/>
  <c r="AB65" i="8"/>
  <c r="AB41" i="8"/>
  <c r="AB68" i="8"/>
  <c r="AB58" i="8"/>
  <c r="AB40" i="8"/>
  <c r="AB59" i="8"/>
  <c r="AA84" i="17"/>
  <c r="AA72" i="17"/>
  <c r="AA60" i="17"/>
  <c r="AA22" i="17"/>
  <c r="AB90" i="8"/>
  <c r="AB77" i="8"/>
  <c r="AB73" i="8"/>
  <c r="AB66" i="8"/>
  <c r="AB64" i="8"/>
  <c r="AB54" i="8"/>
  <c r="AB35" i="8"/>
  <c r="AB91" i="8"/>
  <c r="AB74" i="8"/>
  <c r="AB67" i="8"/>
  <c r="AB55" i="8"/>
  <c r="AB36" i="8"/>
  <c r="W78" i="17"/>
  <c r="W72" i="17"/>
  <c r="X77" i="8"/>
  <c r="X73" i="8"/>
  <c r="X66" i="8"/>
  <c r="X59" i="8"/>
  <c r="X41" i="8"/>
  <c r="X36" i="8"/>
  <c r="W66" i="17"/>
  <c r="W22" i="17"/>
  <c r="X90" i="8"/>
  <c r="X68" i="8"/>
  <c r="X64" i="8"/>
  <c r="X54" i="8"/>
  <c r="W90" i="17"/>
  <c r="W84" i="17"/>
  <c r="W40" i="17"/>
  <c r="X91" i="8"/>
  <c r="X69" i="8"/>
  <c r="X65" i="8"/>
  <c r="X55" i="8"/>
  <c r="W60" i="17"/>
  <c r="X78" i="8"/>
  <c r="X74" i="8"/>
  <c r="X67" i="8"/>
  <c r="X58" i="8"/>
  <c r="X40" i="8"/>
  <c r="X35" i="8"/>
  <c r="X72" i="17"/>
  <c r="X40" i="17"/>
  <c r="Y78" i="8"/>
  <c r="Y69" i="8"/>
  <c r="Y66" i="8"/>
  <c r="Y55" i="8"/>
  <c r="Y40" i="8"/>
  <c r="Y36" i="8"/>
  <c r="X78" i="17"/>
  <c r="X60" i="17"/>
  <c r="Y90" i="8"/>
  <c r="Y73" i="8"/>
  <c r="Y67" i="8"/>
  <c r="Y64" i="8"/>
  <c r="Y58" i="8"/>
  <c r="Y41" i="8"/>
  <c r="X90" i="17"/>
  <c r="X84" i="17"/>
  <c r="X66" i="17"/>
  <c r="X22" i="17"/>
  <c r="Y91" i="8"/>
  <c r="Y77" i="8"/>
  <c r="Y74" i="8"/>
  <c r="Y68" i="8"/>
  <c r="Y65" i="8"/>
  <c r="Y59" i="8"/>
  <c r="Y54" i="8"/>
  <c r="Y35" i="8"/>
  <c r="Y75" i="17" l="1"/>
  <c r="Y62" i="17"/>
  <c r="Y87" i="17"/>
  <c r="Y81" i="17"/>
  <c r="Z93" i="17"/>
  <c r="AB93" i="17" s="1"/>
  <c r="Z87" i="17"/>
  <c r="AB87" i="17" s="1"/>
  <c r="Z81" i="17"/>
  <c r="AB81" i="17" s="1"/>
  <c r="Z75" i="17"/>
  <c r="AB75" i="17" s="1"/>
  <c r="Z69" i="17"/>
  <c r="AB69" i="17" s="1"/>
  <c r="Z63" i="17"/>
  <c r="AB63" i="17" s="1"/>
  <c r="AA76" i="8"/>
  <c r="AC76" i="8" s="1"/>
  <c r="AA75" i="8"/>
  <c r="AC75" i="8" s="1"/>
  <c r="AA38" i="8"/>
  <c r="AC38" i="8" s="1"/>
  <c r="AA37" i="8"/>
  <c r="AC37" i="8" s="1"/>
  <c r="Y69" i="17"/>
  <c r="Z60" i="8"/>
  <c r="Y68" i="17"/>
  <c r="Z75" i="8"/>
  <c r="Z38" i="8"/>
  <c r="Y93" i="17"/>
  <c r="Y63" i="17"/>
  <c r="Z76" i="8"/>
  <c r="Z37" i="8"/>
  <c r="Z93" i="8"/>
  <c r="Z61" i="8"/>
  <c r="Z92" i="17"/>
  <c r="AB92" i="17" s="1"/>
  <c r="Z86" i="17"/>
  <c r="AB86" i="17" s="1"/>
  <c r="Z80" i="17"/>
  <c r="AB80" i="17" s="1"/>
  <c r="Z74" i="17"/>
  <c r="AB74" i="17" s="1"/>
  <c r="Z68" i="17"/>
  <c r="AB68" i="17" s="1"/>
  <c r="Z62" i="17"/>
  <c r="AB62" i="17" s="1"/>
  <c r="AA93" i="8"/>
  <c r="AC93" i="8" s="1"/>
  <c r="AA92" i="8"/>
  <c r="AC92" i="8" s="1"/>
  <c r="AA63" i="8"/>
  <c r="AC63" i="8" s="1"/>
  <c r="AA62" i="8"/>
  <c r="AC62" i="8" s="1"/>
  <c r="Y86" i="17"/>
  <c r="Y67" i="17"/>
  <c r="Z62" i="8"/>
  <c r="Y92" i="17"/>
  <c r="Y74" i="17"/>
  <c r="Z92" i="8"/>
  <c r="Z63" i="8"/>
  <c r="Y80" i="17"/>
  <c r="AB79" i="17"/>
  <c r="AB61" i="17"/>
  <c r="AB85" i="17"/>
  <c r="Y73" i="17"/>
  <c r="AB67" i="17"/>
  <c r="AB91" i="17"/>
  <c r="Y79" i="17"/>
  <c r="Y85" i="17"/>
  <c r="AC61" i="8"/>
  <c r="AC60" i="8"/>
  <c r="AB73" i="17"/>
  <c r="Y91" i="17"/>
  <c r="Y61" i="17"/>
  <c r="Z90" i="17"/>
  <c r="AB90" i="17" s="1"/>
  <c r="Z78" i="17"/>
  <c r="AB78" i="17" s="1"/>
  <c r="Z66" i="17"/>
  <c r="AB66" i="17" s="1"/>
  <c r="Z40" i="17"/>
  <c r="AB40" i="17" s="1"/>
  <c r="AA91" i="8"/>
  <c r="AC91" i="8" s="1"/>
  <c r="AA78" i="8"/>
  <c r="AC78" i="8" s="1"/>
  <c r="AA74" i="8"/>
  <c r="AC74" i="8" s="1"/>
  <c r="AA69" i="8"/>
  <c r="AC69" i="8" s="1"/>
  <c r="AA67" i="8"/>
  <c r="AC67" i="8" s="1"/>
  <c r="AA65" i="8"/>
  <c r="AC65" i="8" s="1"/>
  <c r="AA59" i="8"/>
  <c r="AC59" i="8" s="1"/>
  <c r="AA55" i="8"/>
  <c r="AC55" i="8" s="1"/>
  <c r="AA41" i="8"/>
  <c r="AC41" i="8" s="1"/>
  <c r="AA36" i="8"/>
  <c r="AC36" i="8" s="1"/>
  <c r="Z84" i="17"/>
  <c r="AB84" i="17" s="1"/>
  <c r="Z72" i="17"/>
  <c r="AB72" i="17" s="1"/>
  <c r="Z60" i="17"/>
  <c r="AB60" i="17" s="1"/>
  <c r="Z22" i="17"/>
  <c r="AB22" i="17" s="1"/>
  <c r="AA90" i="8"/>
  <c r="AC90" i="8" s="1"/>
  <c r="AA77" i="8"/>
  <c r="AC77" i="8" s="1"/>
  <c r="AA73" i="8"/>
  <c r="AC73" i="8" s="1"/>
  <c r="AA68" i="8"/>
  <c r="AC68" i="8" s="1"/>
  <c r="AA66" i="8"/>
  <c r="AC66" i="8" s="1"/>
  <c r="AA64" i="8"/>
  <c r="AC64" i="8" s="1"/>
  <c r="AA58" i="8"/>
  <c r="AC58" i="8" s="1"/>
  <c r="AA54" i="8"/>
  <c r="AC54" i="8" s="1"/>
  <c r="AA40" i="8"/>
  <c r="AC40" i="8" s="1"/>
  <c r="AA35" i="8"/>
  <c r="AC35" i="8" s="1"/>
  <c r="Z35" i="8"/>
  <c r="Z74" i="8"/>
  <c r="Z65" i="8"/>
  <c r="Y84" i="17"/>
  <c r="Z68" i="8"/>
  <c r="Z36" i="8"/>
  <c r="Z73" i="8"/>
  <c r="Z40" i="8"/>
  <c r="Z78" i="8"/>
  <c r="Z69" i="8"/>
  <c r="Y90" i="17"/>
  <c r="Z90" i="8"/>
  <c r="Z41" i="8"/>
  <c r="Z77" i="8"/>
  <c r="Z58" i="8"/>
  <c r="Y60" i="17"/>
  <c r="Z91" i="8"/>
  <c r="Z54" i="8"/>
  <c r="Y22" i="17"/>
  <c r="Z59" i="8"/>
  <c r="Y72" i="17"/>
  <c r="Z67" i="8"/>
  <c r="Z55" i="8"/>
  <c r="Y40" i="17"/>
  <c r="Z64" i="8"/>
  <c r="Y66" i="17"/>
  <c r="Z66" i="8"/>
  <c r="Y78" i="17"/>
  <c r="Y88" i="8" l="1"/>
  <c r="Y86" i="8"/>
  <c r="Y84" i="8"/>
  <c r="Y70" i="8"/>
  <c r="Y48" i="8"/>
  <c r="Y8" i="8"/>
  <c r="Y89" i="8"/>
  <c r="Y85" i="8"/>
  <c r="Y83" i="8"/>
  <c r="Y71" i="8"/>
  <c r="Y47" i="8"/>
  <c r="Y7" i="8"/>
  <c r="Y6" i="8"/>
  <c r="M30" i="19" l="1"/>
  <c r="L30" i="19"/>
  <c r="M29" i="19"/>
  <c r="L29" i="19"/>
  <c r="M28" i="19"/>
  <c r="L28" i="19"/>
  <c r="M27" i="19"/>
  <c r="L27" i="19"/>
  <c r="M26" i="19"/>
  <c r="L26" i="19"/>
  <c r="M25" i="19"/>
  <c r="L25" i="19"/>
  <c r="M24" i="19"/>
  <c r="L24" i="19"/>
  <c r="M23" i="19"/>
  <c r="L23" i="19"/>
  <c r="M22" i="19"/>
  <c r="L22" i="19"/>
  <c r="M21" i="19"/>
  <c r="L21" i="19"/>
  <c r="M20" i="19"/>
  <c r="L20" i="19"/>
  <c r="M19" i="19"/>
  <c r="L19" i="19"/>
  <c r="M13" i="19"/>
  <c r="L13" i="19"/>
  <c r="K13" i="19"/>
  <c r="M12" i="19"/>
  <c r="L12" i="19"/>
  <c r="K12" i="19"/>
  <c r="M11" i="19"/>
  <c r="L11" i="19"/>
  <c r="K11" i="19"/>
  <c r="M10" i="19"/>
  <c r="L10" i="19"/>
  <c r="K10" i="19"/>
  <c r="M9" i="19"/>
  <c r="L9" i="19"/>
  <c r="K9" i="19"/>
  <c r="M8" i="19"/>
  <c r="L8" i="19"/>
  <c r="K8" i="19"/>
  <c r="X53" i="8" l="1"/>
  <c r="X46" i="8"/>
  <c r="X72" i="8"/>
  <c r="X87" i="8"/>
  <c r="X39" i="8"/>
  <c r="Y53" i="8"/>
  <c r="Y46" i="8"/>
  <c r="Y72" i="8"/>
  <c r="Y87" i="8"/>
  <c r="Y39" i="8"/>
  <c r="N8" i="19"/>
  <c r="N12" i="19"/>
  <c r="N13" i="19"/>
  <c r="N11" i="19"/>
  <c r="N10" i="19"/>
  <c r="N9" i="19"/>
  <c r="Z87" i="8" l="1"/>
  <c r="Z72" i="8"/>
  <c r="Z46" i="8"/>
  <c r="Z39" i="8"/>
  <c r="Z53" i="8"/>
  <c r="V17" i="2"/>
  <c r="U17" i="2"/>
  <c r="V16" i="2"/>
  <c r="U16" i="2"/>
  <c r="V15" i="2"/>
  <c r="U15" i="2"/>
  <c r="V14" i="2"/>
  <c r="U14" i="2"/>
  <c r="V13" i="2"/>
  <c r="U13" i="2"/>
  <c r="V12" i="2"/>
  <c r="U12" i="2"/>
  <c r="V11" i="2"/>
  <c r="U11" i="2"/>
  <c r="V10" i="2"/>
  <c r="U10" i="2"/>
  <c r="V9" i="2"/>
  <c r="U9" i="2"/>
  <c r="V8" i="2"/>
  <c r="U8" i="2"/>
  <c r="S17" i="2" l="1"/>
  <c r="AA21" i="8" s="1"/>
  <c r="AC21" i="8" s="1"/>
  <c r="R17" i="2"/>
  <c r="X21" i="8" s="1"/>
  <c r="Z21" i="8" s="1"/>
  <c r="S16" i="2"/>
  <c r="R16" i="2"/>
  <c r="S15" i="2"/>
  <c r="R15" i="2"/>
  <c r="S14" i="2"/>
  <c r="R14" i="2"/>
  <c r="S13" i="2"/>
  <c r="R13" i="2"/>
  <c r="S12" i="2"/>
  <c r="R12" i="2"/>
  <c r="S11" i="2"/>
  <c r="R11" i="2"/>
  <c r="S10" i="2"/>
  <c r="R10" i="2"/>
  <c r="S9" i="2"/>
  <c r="R9" i="2"/>
  <c r="S8" i="2"/>
  <c r="R8" i="2"/>
  <c r="AA95" i="17" l="1"/>
  <c r="AA89" i="17"/>
  <c r="AA83" i="17"/>
  <c r="AA77" i="17"/>
  <c r="AA71" i="17"/>
  <c r="AA65" i="17"/>
  <c r="AB51" i="8"/>
  <c r="AA10" i="17"/>
  <c r="AA59" i="17"/>
  <c r="AA57" i="17"/>
  <c r="AA55" i="17"/>
  <c r="AA53" i="17"/>
  <c r="AA47" i="17"/>
  <c r="AA43" i="17"/>
  <c r="AA41" i="17"/>
  <c r="AA38" i="17"/>
  <c r="AA36" i="17"/>
  <c r="AA34" i="17"/>
  <c r="AA32" i="17"/>
  <c r="AA30" i="17"/>
  <c r="AA28" i="17"/>
  <c r="AA26" i="17"/>
  <c r="AA24" i="17"/>
  <c r="AA21" i="17"/>
  <c r="AA19" i="17"/>
  <c r="AA17" i="17"/>
  <c r="AA15" i="17"/>
  <c r="AA13" i="17"/>
  <c r="AA11" i="17"/>
  <c r="AA9" i="17"/>
  <c r="AA7" i="17"/>
  <c r="AA6" i="17"/>
  <c r="AA94" i="17"/>
  <c r="AA88" i="17"/>
  <c r="AA82" i="17"/>
  <c r="AA76" i="17"/>
  <c r="AA70" i="17"/>
  <c r="AA64" i="17"/>
  <c r="AA58" i="17"/>
  <c r="AA56" i="17"/>
  <c r="AA54" i="17"/>
  <c r="AA48" i="17"/>
  <c r="AA44" i="17"/>
  <c r="AA42" i="17"/>
  <c r="AA39" i="17"/>
  <c r="AA37" i="17"/>
  <c r="AA35" i="17"/>
  <c r="AA33" i="17"/>
  <c r="AA31" i="17"/>
  <c r="AA29" i="17"/>
  <c r="AA27" i="17"/>
  <c r="AA25" i="17"/>
  <c r="AA23" i="17"/>
  <c r="AA20" i="17"/>
  <c r="AA18" i="17"/>
  <c r="AA16" i="17"/>
  <c r="AA14" i="17"/>
  <c r="AA12" i="17"/>
  <c r="AA8" i="17"/>
  <c r="AB52" i="8"/>
  <c r="Y56" i="8"/>
  <c r="Y57" i="8"/>
  <c r="X52" i="17"/>
  <c r="X50" i="17"/>
  <c r="Y80" i="8"/>
  <c r="Y44" i="8"/>
  <c r="Y34" i="8"/>
  <c r="X51" i="17"/>
  <c r="X49" i="17"/>
  <c r="Y79" i="8"/>
  <c r="Y45" i="8"/>
  <c r="Y33" i="8"/>
  <c r="Y20" i="8"/>
  <c r="Y18" i="8"/>
  <c r="Y14" i="8"/>
  <c r="Y12" i="8"/>
  <c r="Y31" i="8"/>
  <c r="Y19" i="8"/>
  <c r="Y17" i="8"/>
  <c r="Y13" i="8"/>
  <c r="Y11" i="8"/>
  <c r="AB57" i="8"/>
  <c r="AB56" i="8"/>
  <c r="AB45" i="8"/>
  <c r="AB33" i="8"/>
  <c r="AB80" i="8"/>
  <c r="AA51" i="17"/>
  <c r="AA49" i="17"/>
  <c r="AB79" i="8"/>
  <c r="AA52" i="17"/>
  <c r="AA50" i="17"/>
  <c r="AB44" i="8"/>
  <c r="AB34" i="8"/>
  <c r="AB31" i="8"/>
  <c r="AB17" i="8"/>
  <c r="AB11" i="8"/>
  <c r="AB19" i="8"/>
  <c r="AB13" i="8"/>
  <c r="AB20" i="8"/>
  <c r="AB18" i="8"/>
  <c r="AB12" i="8"/>
  <c r="AB14" i="8"/>
  <c r="X46" i="17"/>
  <c r="X45" i="17"/>
  <c r="Y82" i="8"/>
  <c r="Y50" i="8"/>
  <c r="Y42" i="8"/>
  <c r="Y81" i="8"/>
  <c r="Y49" i="8"/>
  <c r="Y43" i="8"/>
  <c r="AB27" i="8"/>
  <c r="AB25" i="8"/>
  <c r="AB32" i="8"/>
  <c r="AB26" i="8"/>
  <c r="AB28" i="8"/>
  <c r="Y32" i="8"/>
  <c r="Y28" i="8"/>
  <c r="Y26" i="8"/>
  <c r="Y27" i="8"/>
  <c r="Y25" i="8"/>
  <c r="X58" i="17"/>
  <c r="X56" i="17"/>
  <c r="X54" i="17"/>
  <c r="X48" i="17"/>
  <c r="X44" i="17"/>
  <c r="X42" i="17"/>
  <c r="X39" i="17"/>
  <c r="X37" i="17"/>
  <c r="X35" i="17"/>
  <c r="X33" i="17"/>
  <c r="X31" i="17"/>
  <c r="X29" i="17"/>
  <c r="X27" i="17"/>
  <c r="X25" i="17"/>
  <c r="X23" i="17"/>
  <c r="X20" i="17"/>
  <c r="X18" i="17"/>
  <c r="X16" i="17"/>
  <c r="X14" i="17"/>
  <c r="X12" i="17"/>
  <c r="X10" i="17"/>
  <c r="X8" i="17"/>
  <c r="X6" i="17"/>
  <c r="Y52" i="8"/>
  <c r="X95" i="17"/>
  <c r="X89" i="17"/>
  <c r="X83" i="17"/>
  <c r="X77" i="17"/>
  <c r="X71" i="17"/>
  <c r="X65" i="17"/>
  <c r="X59" i="17"/>
  <c r="X57" i="17"/>
  <c r="X55" i="17"/>
  <c r="X53" i="17"/>
  <c r="X47" i="17"/>
  <c r="X43" i="17"/>
  <c r="X41" i="17"/>
  <c r="X38" i="17"/>
  <c r="X36" i="17"/>
  <c r="X34" i="17"/>
  <c r="X32" i="17"/>
  <c r="X30" i="17"/>
  <c r="X28" i="17"/>
  <c r="X26" i="17"/>
  <c r="X24" i="17"/>
  <c r="X21" i="17"/>
  <c r="X19" i="17"/>
  <c r="X17" i="17"/>
  <c r="X15" i="17"/>
  <c r="X13" i="17"/>
  <c r="X11" i="17"/>
  <c r="X9" i="17"/>
  <c r="X7" i="17"/>
  <c r="Y51" i="8"/>
  <c r="X94" i="17"/>
  <c r="X88" i="17"/>
  <c r="X82" i="17"/>
  <c r="X76" i="17"/>
  <c r="X70" i="17"/>
  <c r="X64" i="17"/>
  <c r="AB6" i="8"/>
  <c r="AB47" i="8"/>
  <c r="AB88" i="8"/>
  <c r="AB84" i="8"/>
  <c r="AB89" i="8"/>
  <c r="AB85" i="8"/>
  <c r="AB83" i="8"/>
  <c r="AB71" i="8"/>
  <c r="AB7" i="8"/>
  <c r="AB86" i="8"/>
  <c r="AB70" i="8"/>
  <c r="AB8" i="8"/>
  <c r="AB48" i="8"/>
  <c r="AA45" i="17"/>
  <c r="AA46" i="17"/>
  <c r="AB49" i="8"/>
  <c r="AB81" i="8"/>
  <c r="AB43" i="8"/>
  <c r="AB82" i="8"/>
  <c r="AB50" i="8"/>
  <c r="AB42" i="8"/>
  <c r="AB29" i="8"/>
  <c r="Y22" i="8"/>
  <c r="Y30" i="8"/>
  <c r="Y24" i="8"/>
  <c r="Y15" i="8"/>
  <c r="Y9" i="8"/>
  <c r="Y23" i="8"/>
  <c r="Y16" i="8"/>
  <c r="Y10" i="8"/>
  <c r="AB22" i="8"/>
  <c r="AB23" i="8"/>
  <c r="AB24" i="8"/>
  <c r="AB16" i="8"/>
  <c r="AB10" i="8"/>
  <c r="AB15" i="8"/>
  <c r="AB30" i="8"/>
  <c r="AB9" i="8"/>
  <c r="Y29" i="8"/>
  <c r="X80" i="8"/>
  <c r="Z80" i="8" s="1"/>
  <c r="X45" i="8"/>
  <c r="X44" i="8"/>
  <c r="Z44" i="8" s="1"/>
  <c r="X33" i="8"/>
  <c r="X79" i="8"/>
  <c r="X34" i="8"/>
  <c r="X49" i="8"/>
  <c r="X43" i="8"/>
  <c r="X42" i="8"/>
  <c r="X50" i="8"/>
  <c r="Z50" i="8" s="1"/>
  <c r="AA89" i="8"/>
  <c r="AC89" i="8" s="1"/>
  <c r="AA56" i="8"/>
  <c r="AA88" i="8"/>
  <c r="AC88" i="8" s="1"/>
  <c r="AA48" i="8"/>
  <c r="AC48" i="8" s="1"/>
  <c r="AA47" i="8"/>
  <c r="AA57" i="8"/>
  <c r="AC57" i="8" s="1"/>
  <c r="AA45" i="8"/>
  <c r="AA34" i="8"/>
  <c r="AC34" i="8" s="1"/>
  <c r="AA33" i="8"/>
  <c r="AC33" i="8" s="1"/>
  <c r="AA80" i="8"/>
  <c r="AC80" i="8" s="1"/>
  <c r="AA79" i="8"/>
  <c r="AC79" i="8" s="1"/>
  <c r="AA44" i="8"/>
  <c r="Z77" i="17"/>
  <c r="Z59" i="17"/>
  <c r="AB59" i="17" s="1"/>
  <c r="Z48" i="17"/>
  <c r="AB48" i="17" s="1"/>
  <c r="Z71" i="17"/>
  <c r="AB71" i="17" s="1"/>
  <c r="Z89" i="17"/>
  <c r="AB89" i="17" s="1"/>
  <c r="Z83" i="17"/>
  <c r="AB83" i="17" s="1"/>
  <c r="Z65" i="17"/>
  <c r="AB65" i="17" s="1"/>
  <c r="AA50" i="8"/>
  <c r="AA49" i="8"/>
  <c r="AA43" i="8"/>
  <c r="AC43" i="8" s="1"/>
  <c r="AA42" i="8"/>
  <c r="AC42" i="8" s="1"/>
  <c r="X48" i="8"/>
  <c r="Z48" i="8" s="1"/>
  <c r="X47" i="8"/>
  <c r="Z47" i="8" s="1"/>
  <c r="X57" i="8"/>
  <c r="X56" i="8"/>
  <c r="Z56" i="8" s="1"/>
  <c r="X89" i="8"/>
  <c r="Z89" i="8" s="1"/>
  <c r="X88" i="8"/>
  <c r="Z88" i="8" s="1"/>
  <c r="W88" i="17"/>
  <c r="W82" i="17"/>
  <c r="Y82" i="17" s="1"/>
  <c r="W64" i="17"/>
  <c r="W58" i="17"/>
  <c r="Y58" i="17" s="1"/>
  <c r="W54" i="17"/>
  <c r="W52" i="17"/>
  <c r="W50" i="17"/>
  <c r="W47" i="17"/>
  <c r="Y47" i="17" s="1"/>
  <c r="W44" i="17"/>
  <c r="Y44" i="17" s="1"/>
  <c r="W42" i="17"/>
  <c r="Y42" i="17" s="1"/>
  <c r="X84" i="8"/>
  <c r="Z84" i="8" s="1"/>
  <c r="X52" i="8"/>
  <c r="W95" i="17"/>
  <c r="Y95" i="17" s="1"/>
  <c r="W76" i="17"/>
  <c r="Y76" i="17" s="1"/>
  <c r="W70" i="17"/>
  <c r="Y70" i="17" s="1"/>
  <c r="W16" i="17"/>
  <c r="Y16" i="17" s="1"/>
  <c r="W15" i="17"/>
  <c r="Y15" i="17" s="1"/>
  <c r="W7" i="17"/>
  <c r="Y7" i="17" s="1"/>
  <c r="W6" i="17"/>
  <c r="Y6" i="17" s="1"/>
  <c r="X83" i="8"/>
  <c r="Z83" i="8" s="1"/>
  <c r="X51" i="8"/>
  <c r="X6" i="8"/>
  <c r="X81" i="8"/>
  <c r="X32" i="8"/>
  <c r="X25" i="8"/>
  <c r="X24" i="8"/>
  <c r="X20" i="8"/>
  <c r="Z20" i="8" s="1"/>
  <c r="X13" i="8"/>
  <c r="X12" i="8"/>
  <c r="X31" i="8"/>
  <c r="Z31" i="8" s="1"/>
  <c r="X30" i="8"/>
  <c r="X23" i="8"/>
  <c r="Z23" i="8" s="1"/>
  <c r="X22" i="8"/>
  <c r="Z22" i="8" s="1"/>
  <c r="X19" i="8"/>
  <c r="Z19" i="8" s="1"/>
  <c r="X18" i="8"/>
  <c r="Z18" i="8" s="1"/>
  <c r="X11" i="8"/>
  <c r="Z11" i="8" s="1"/>
  <c r="X10" i="8"/>
  <c r="X29" i="8"/>
  <c r="X28" i="8"/>
  <c r="Z28" i="8" s="1"/>
  <c r="X17" i="8"/>
  <c r="Z17" i="8" s="1"/>
  <c r="X16" i="8"/>
  <c r="X82" i="8"/>
  <c r="Z82" i="8" s="1"/>
  <c r="X27" i="8"/>
  <c r="Z27" i="8" s="1"/>
  <c r="X26" i="8"/>
  <c r="Z26" i="8" s="1"/>
  <c r="X15" i="8"/>
  <c r="X14" i="8"/>
  <c r="X8" i="8"/>
  <c r="Z8" i="8" s="1"/>
  <c r="X9" i="8"/>
  <c r="X7" i="8"/>
  <c r="Z7" i="8" s="1"/>
  <c r="W57" i="17"/>
  <c r="W56" i="17"/>
  <c r="Y56" i="17" s="1"/>
  <c r="W55" i="17"/>
  <c r="Y55" i="17" s="1"/>
  <c r="W53" i="17"/>
  <c r="W51" i="17"/>
  <c r="W49" i="17"/>
  <c r="Y49" i="17" s="1"/>
  <c r="W43" i="17"/>
  <c r="W41" i="17"/>
  <c r="Y41" i="17" s="1"/>
  <c r="W39" i="17"/>
  <c r="W38" i="17"/>
  <c r="Y38" i="17" s="1"/>
  <c r="W37" i="17"/>
  <c r="W36" i="17"/>
  <c r="W35" i="17"/>
  <c r="Y35" i="17" s="1"/>
  <c r="W34" i="17"/>
  <c r="W33" i="17"/>
  <c r="Y33" i="17" s="1"/>
  <c r="W94" i="17"/>
  <c r="W32" i="17"/>
  <c r="Y32" i="17" s="1"/>
  <c r="W31" i="17"/>
  <c r="Y31" i="17" s="1"/>
  <c r="W30" i="17"/>
  <c r="Y30" i="17" s="1"/>
  <c r="W29" i="17"/>
  <c r="W28" i="17"/>
  <c r="W27" i="17"/>
  <c r="Y27" i="17" s="1"/>
  <c r="W26" i="17"/>
  <c r="W25" i="17"/>
  <c r="W24" i="17"/>
  <c r="Y24" i="17" s="1"/>
  <c r="W23" i="17"/>
  <c r="Y23" i="17" s="1"/>
  <c r="W21" i="17"/>
  <c r="Y21" i="17" s="1"/>
  <c r="W20" i="17"/>
  <c r="W19" i="17"/>
  <c r="W18" i="17"/>
  <c r="Y18" i="17" s="1"/>
  <c r="W17" i="17"/>
  <c r="W14" i="17"/>
  <c r="W13" i="17"/>
  <c r="Y13" i="17" s="1"/>
  <c r="W12" i="17"/>
  <c r="W11" i="17"/>
  <c r="Y11" i="17" s="1"/>
  <c r="W10" i="17"/>
  <c r="Y10" i="17" s="1"/>
  <c r="W9" i="17"/>
  <c r="W8" i="17"/>
  <c r="Y8" i="17" s="1"/>
  <c r="W46" i="17"/>
  <c r="W45" i="17"/>
  <c r="W89" i="17"/>
  <c r="Y89" i="17" s="1"/>
  <c r="W65" i="17"/>
  <c r="Y65" i="17" s="1"/>
  <c r="W83" i="17"/>
  <c r="W59" i="17"/>
  <c r="W48" i="17"/>
  <c r="W77" i="17"/>
  <c r="W71" i="17"/>
  <c r="Y71" i="17" s="1"/>
  <c r="X86" i="8"/>
  <c r="Z86" i="8" s="1"/>
  <c r="X85" i="8"/>
  <c r="Z85" i="8" s="1"/>
  <c r="X71" i="8"/>
  <c r="Z71" i="8" s="1"/>
  <c r="X70" i="8"/>
  <c r="Z70" i="8" s="1"/>
  <c r="Z58" i="17"/>
  <c r="AB58" i="17" s="1"/>
  <c r="Z54" i="17"/>
  <c r="AB54" i="17" s="1"/>
  <c r="Z52" i="17"/>
  <c r="Z50" i="17"/>
  <c r="Z47" i="17"/>
  <c r="AB47" i="17" s="1"/>
  <c r="Z44" i="17"/>
  <c r="AB44" i="17" s="1"/>
  <c r="Z42" i="17"/>
  <c r="AA84" i="8"/>
  <c r="AA83" i="8"/>
  <c r="AC83" i="8" s="1"/>
  <c r="AA52" i="8"/>
  <c r="AA51" i="8"/>
  <c r="Z95" i="17"/>
  <c r="AB95" i="17" s="1"/>
  <c r="Z76" i="17"/>
  <c r="Z70" i="17"/>
  <c r="AB70" i="17" s="1"/>
  <c r="Z16" i="17"/>
  <c r="Z15" i="17"/>
  <c r="Z7" i="17"/>
  <c r="AB7" i="17" s="1"/>
  <c r="Z88" i="17"/>
  <c r="AB88" i="17" s="1"/>
  <c r="Z6" i="17"/>
  <c r="Z82" i="17"/>
  <c r="Z64" i="17"/>
  <c r="AB64" i="17" s="1"/>
  <c r="AA71" i="8"/>
  <c r="AA70" i="8"/>
  <c r="AA86" i="8"/>
  <c r="AC86" i="8" s="1"/>
  <c r="AA85" i="8"/>
  <c r="AC85" i="8" s="1"/>
  <c r="AA28" i="8"/>
  <c r="AA27" i="8"/>
  <c r="AA16" i="8"/>
  <c r="AA15" i="8"/>
  <c r="AC15" i="8" s="1"/>
  <c r="AA8" i="8"/>
  <c r="AA82" i="8"/>
  <c r="AA81" i="8"/>
  <c r="AC81" i="8" s="1"/>
  <c r="AA26" i="8"/>
  <c r="AC26" i="8" s="1"/>
  <c r="AA25" i="8"/>
  <c r="AA14" i="8"/>
  <c r="AC14" i="8" s="1"/>
  <c r="AA13" i="8"/>
  <c r="AC13" i="8" s="1"/>
  <c r="AA32" i="8"/>
  <c r="AC32" i="8" s="1"/>
  <c r="AA31" i="8"/>
  <c r="AA24" i="8"/>
  <c r="AA23" i="8"/>
  <c r="AC23" i="8" s="1"/>
  <c r="AA20" i="8"/>
  <c r="AC20" i="8" s="1"/>
  <c r="AA19" i="8"/>
  <c r="AC19" i="8" s="1"/>
  <c r="AA12" i="8"/>
  <c r="AC12" i="8" s="1"/>
  <c r="AA11" i="8"/>
  <c r="AA30" i="8"/>
  <c r="AA29" i="8"/>
  <c r="AA22" i="8"/>
  <c r="AC22" i="8" s="1"/>
  <c r="AA18" i="8"/>
  <c r="AA17" i="8"/>
  <c r="AC17" i="8" s="1"/>
  <c r="AA10" i="8"/>
  <c r="AA9" i="8"/>
  <c r="AA7" i="8"/>
  <c r="AC7" i="8" s="1"/>
  <c r="AA6" i="8"/>
  <c r="Z57" i="17"/>
  <c r="Z56" i="17"/>
  <c r="Z55" i="17"/>
  <c r="AB55" i="17" s="1"/>
  <c r="Z53" i="17"/>
  <c r="Z51" i="17"/>
  <c r="Z49" i="17"/>
  <c r="Z43" i="17"/>
  <c r="AB43" i="17" s="1"/>
  <c r="Z41" i="17"/>
  <c r="AB41" i="17" s="1"/>
  <c r="Z39" i="17"/>
  <c r="AB39" i="17" s="1"/>
  <c r="Z38" i="17"/>
  <c r="Z37" i="17"/>
  <c r="AB37" i="17" s="1"/>
  <c r="Z36" i="17"/>
  <c r="AB36" i="17" s="1"/>
  <c r="Z35" i="17"/>
  <c r="Z34" i="17"/>
  <c r="AB34" i="17" s="1"/>
  <c r="Z33" i="17"/>
  <c r="Z32" i="17"/>
  <c r="AB32" i="17" s="1"/>
  <c r="Z94" i="17"/>
  <c r="AB94" i="17" s="1"/>
  <c r="Z31" i="17"/>
  <c r="AB31" i="17" s="1"/>
  <c r="Z30" i="17"/>
  <c r="Z29" i="17"/>
  <c r="AB29" i="17" s="1"/>
  <c r="Z28" i="17"/>
  <c r="AB28" i="17" s="1"/>
  <c r="Z27" i="17"/>
  <c r="Z26" i="17"/>
  <c r="AB26" i="17" s="1"/>
  <c r="Z25" i="17"/>
  <c r="Z24" i="17"/>
  <c r="Z23" i="17"/>
  <c r="AB23" i="17" s="1"/>
  <c r="Z21" i="17"/>
  <c r="Z20" i="17"/>
  <c r="AB20" i="17" s="1"/>
  <c r="Z19" i="17"/>
  <c r="AB19" i="17" s="1"/>
  <c r="Z18" i="17"/>
  <c r="Z17" i="17"/>
  <c r="AB17" i="17" s="1"/>
  <c r="Z14" i="17"/>
  <c r="AB14" i="17" s="1"/>
  <c r="Z13" i="17"/>
  <c r="Z12" i="17"/>
  <c r="AB12" i="17" s="1"/>
  <c r="Z11" i="17"/>
  <c r="AB11" i="17" s="1"/>
  <c r="Z10" i="17"/>
  <c r="Z9" i="17"/>
  <c r="Z8" i="17"/>
  <c r="Z46" i="17"/>
  <c r="AB46" i="17" s="1"/>
  <c r="Z45" i="17"/>
  <c r="AB10" i="17" l="1"/>
  <c r="AB25" i="17"/>
  <c r="AC30" i="8"/>
  <c r="Z33" i="8"/>
  <c r="AC45" i="8"/>
  <c r="AC52" i="8"/>
  <c r="Y77" i="17"/>
  <c r="Y17" i="17"/>
  <c r="Y26" i="17"/>
  <c r="Y37" i="17"/>
  <c r="Y43" i="17"/>
  <c r="Z13" i="8"/>
  <c r="Z32" i="8"/>
  <c r="Z52" i="8"/>
  <c r="AB45" i="17"/>
  <c r="AB9" i="17"/>
  <c r="AB57" i="17"/>
  <c r="AC10" i="8"/>
  <c r="AC31" i="8"/>
  <c r="AB52" i="17"/>
  <c r="Y25" i="17"/>
  <c r="Y53" i="17"/>
  <c r="Z51" i="8"/>
  <c r="Z57" i="8"/>
  <c r="AC47" i="8"/>
  <c r="Z43" i="8"/>
  <c r="Z79" i="8"/>
  <c r="AB53" i="17"/>
  <c r="Y59" i="17"/>
  <c r="Y19" i="17"/>
  <c r="Y28" i="17"/>
  <c r="Y39" i="17"/>
  <c r="Z14" i="8"/>
  <c r="Y52" i="17"/>
  <c r="Z42" i="8"/>
  <c r="Z34" i="8"/>
  <c r="Z45" i="8"/>
  <c r="Y83" i="17"/>
  <c r="Y46" i="17"/>
  <c r="Y14" i="17"/>
  <c r="Y94" i="17"/>
  <c r="Y36" i="17"/>
  <c r="Z16" i="8"/>
  <c r="Y54" i="17"/>
  <c r="AB8" i="17"/>
  <c r="AB18" i="17"/>
  <c r="AB27" i="17"/>
  <c r="AC82" i="8"/>
  <c r="AC27" i="8"/>
  <c r="AC70" i="8"/>
  <c r="AB82" i="17"/>
  <c r="AB15" i="17"/>
  <c r="AB50" i="17"/>
  <c r="AC56" i="8"/>
  <c r="AB24" i="17"/>
  <c r="AB35" i="17"/>
  <c r="AB51" i="17"/>
  <c r="AC29" i="8"/>
  <c r="AC28" i="8"/>
  <c r="AC51" i="8"/>
  <c r="Z29" i="8"/>
  <c r="Z24" i="8"/>
  <c r="Z49" i="8"/>
  <c r="AB21" i="17"/>
  <c r="AB30" i="17"/>
  <c r="AB33" i="17"/>
  <c r="AC18" i="8"/>
  <c r="AC11" i="8"/>
  <c r="AB76" i="17"/>
  <c r="Y48" i="17"/>
  <c r="Y12" i="17"/>
  <c r="Y34" i="17"/>
  <c r="Z30" i="8"/>
  <c r="Z81" i="8"/>
  <c r="Y50" i="17"/>
  <c r="Y64" i="17"/>
  <c r="AC49" i="8"/>
  <c r="AB49" i="17"/>
  <c r="AC24" i="8"/>
  <c r="Y45" i="17"/>
  <c r="Y9" i="17"/>
  <c r="Y51" i="17"/>
  <c r="Y57" i="17"/>
  <c r="AC50" i="8"/>
  <c r="AB77" i="17"/>
  <c r="AB38" i="17"/>
  <c r="AB56" i="17"/>
  <c r="AC84" i="8"/>
  <c r="AB13" i="17"/>
  <c r="AC25" i="8"/>
  <c r="AC8" i="8"/>
  <c r="AC71" i="8"/>
  <c r="AB6" i="17"/>
  <c r="AB16" i="17"/>
  <c r="AB42" i="17"/>
  <c r="Y20" i="17"/>
  <c r="Y29" i="17"/>
  <c r="Z15" i="8"/>
  <c r="Z10" i="8"/>
  <c r="Z12" i="8"/>
  <c r="Z25" i="8"/>
  <c r="Y88" i="17"/>
  <c r="AC44" i="8"/>
  <c r="Z9" i="8"/>
  <c r="AC16" i="8"/>
  <c r="AC9" i="8"/>
  <c r="AC6" i="8" l="1"/>
  <c r="Z6" i="8" l="1"/>
</calcChain>
</file>

<file path=xl/sharedStrings.xml><?xml version="1.0" encoding="utf-8"?>
<sst xmlns="http://schemas.openxmlformats.org/spreadsheetml/2006/main" count="2381" uniqueCount="449">
  <si>
    <t>Greater Tompkins County Municipal Health Insurance Consortium</t>
  </si>
  <si>
    <t>Individual</t>
  </si>
  <si>
    <t>Family</t>
  </si>
  <si>
    <t>Medical Plan Rates</t>
  </si>
  <si>
    <t>Retail Pharmacy</t>
  </si>
  <si>
    <t>Mail-Order Pharmacy</t>
  </si>
  <si>
    <t>Generic</t>
  </si>
  <si>
    <t>Tier 1</t>
  </si>
  <si>
    <t>Tier 2</t>
  </si>
  <si>
    <t>Tier 3</t>
  </si>
  <si>
    <t>Preferred Brand</t>
  </si>
  <si>
    <t>Non-Preferred Brand</t>
  </si>
  <si>
    <t>1. Retail purchases limited to a 30 day supply.</t>
  </si>
  <si>
    <t>2. Mail-order purchases limited to a 90 day supply.</t>
  </si>
  <si>
    <t>3. Standard edits, exclusions, management protocols apply as follows:</t>
  </si>
  <si>
    <t>Town of Caroline</t>
  </si>
  <si>
    <t>Medical Plan</t>
  </si>
  <si>
    <t>Town of Enfield</t>
  </si>
  <si>
    <t>Village of Groton</t>
  </si>
  <si>
    <t>City of Ithaca</t>
  </si>
  <si>
    <t>MM</t>
  </si>
  <si>
    <t>Town of Ithaca</t>
  </si>
  <si>
    <t>Total</t>
  </si>
  <si>
    <t>Town of Danby</t>
  </si>
  <si>
    <t>Town of Groton</t>
  </si>
  <si>
    <t>Town of Ulysses</t>
  </si>
  <si>
    <t>Village of Cayuga Heights</t>
  </si>
  <si>
    <t>Village of Dryden</t>
  </si>
  <si>
    <t>Village of Trumansburg</t>
  </si>
  <si>
    <t>Town of Dryden</t>
  </si>
  <si>
    <t>n/a</t>
  </si>
  <si>
    <t>Medical</t>
  </si>
  <si>
    <t>Rx</t>
  </si>
  <si>
    <t>Support Staff</t>
  </si>
  <si>
    <t>Prescription Coverage</t>
  </si>
  <si>
    <t>Retail</t>
  </si>
  <si>
    <t>Mail</t>
  </si>
  <si>
    <t>CT-COA</t>
  </si>
  <si>
    <t>CT-COA-BLUE</t>
  </si>
  <si>
    <t>CT-COA-ROAD</t>
  </si>
  <si>
    <t>CT-CO-CVP</t>
  </si>
  <si>
    <t>CT-COR</t>
  </si>
  <si>
    <t>CT-HOSPR</t>
  </si>
  <si>
    <t>CT-LIBA-PSA</t>
  </si>
  <si>
    <t>CT-LIBA-SS</t>
  </si>
  <si>
    <t>CT-LIBR</t>
  </si>
  <si>
    <t>CT-PPOA</t>
  </si>
  <si>
    <t>CT-PPOR</t>
  </si>
  <si>
    <t>CT-TC3A</t>
  </si>
  <si>
    <t>CT-TC3R</t>
  </si>
  <si>
    <t>2T1</t>
  </si>
  <si>
    <t>2T2</t>
  </si>
  <si>
    <t>2T3</t>
  </si>
  <si>
    <t>PPO1</t>
  </si>
  <si>
    <t>PPO2</t>
  </si>
  <si>
    <t>PPO3</t>
  </si>
  <si>
    <t>MM1</t>
  </si>
  <si>
    <t>MM2</t>
  </si>
  <si>
    <t>MM3</t>
  </si>
  <si>
    <t>MM5</t>
  </si>
  <si>
    <t>MM6</t>
  </si>
  <si>
    <t>3T1</t>
  </si>
  <si>
    <t>3T2</t>
  </si>
  <si>
    <t>3T3</t>
  </si>
  <si>
    <t>3T4</t>
  </si>
  <si>
    <t>3T5</t>
  </si>
  <si>
    <t>3T6</t>
  </si>
  <si>
    <t>3T7</t>
  </si>
  <si>
    <t>3T8</t>
  </si>
  <si>
    <t>3T9</t>
  </si>
  <si>
    <t>3T10</t>
  </si>
  <si>
    <t>3T11</t>
  </si>
  <si>
    <t>3T12</t>
  </si>
  <si>
    <t>3T13</t>
  </si>
  <si>
    <t>Type</t>
  </si>
  <si>
    <t>Indemnity</t>
  </si>
  <si>
    <t>Co-Pay</t>
  </si>
  <si>
    <t>Deductible</t>
  </si>
  <si>
    <t>Out-of-Pocket Maximum</t>
  </si>
  <si>
    <t>Plan Code Rx</t>
  </si>
  <si>
    <t>Plan Code Medical</t>
  </si>
  <si>
    <t>PPOT</t>
  </si>
  <si>
    <t>PPO</t>
  </si>
  <si>
    <t xml:space="preserve">Retirees $1 </t>
  </si>
  <si>
    <t>Comprehensive</t>
  </si>
  <si>
    <t>MM7</t>
  </si>
  <si>
    <t>3T5a</t>
  </si>
  <si>
    <t>County Blue Collar Active</t>
  </si>
  <si>
    <t xml:space="preserve">Comprehensive Value Plan </t>
  </si>
  <si>
    <t>County Retiree Group</t>
  </si>
  <si>
    <t>Current</t>
  </si>
  <si>
    <t>Town of Lansing</t>
  </si>
  <si>
    <t>Town of Newfield</t>
  </si>
  <si>
    <t>Village of Lansing</t>
  </si>
  <si>
    <t>Town of Freeville</t>
  </si>
  <si>
    <t>City of Cortland</t>
  </si>
  <si>
    <t>Plan Code</t>
  </si>
  <si>
    <t>Medical Plan Benefit Description</t>
  </si>
  <si>
    <t>Premium % Increase</t>
  </si>
  <si>
    <t xml:space="preserve">    a. Standard Excellus contract exclusions apply</t>
  </si>
  <si>
    <t xml:space="preserve">    b. No coverage for prescriptions filled at non-participating pharmacies </t>
  </si>
  <si>
    <t xml:space="preserve">    c. Generic Advantage Program (GAP) for Maximum Allowable Cost applies.</t>
  </si>
  <si>
    <t xml:space="preserve">    e. All federal &amp; state mandates that apply to pharmacy benefits are included</t>
  </si>
  <si>
    <t xml:space="preserve">    f. Diabetic prescriptions, supplies and equipment follow the NYS mandate and are processed in accordance with the office visit benefit.</t>
  </si>
  <si>
    <t xml:space="preserve">    g. Mandatory Specialty Pharmacy Program applies at retail benefit.</t>
  </si>
  <si>
    <t xml:space="preserve">    h. Generic Trial Program applies</t>
  </si>
  <si>
    <t>In-Network Benefit Parameters</t>
  </si>
  <si>
    <t>Co-Payment</t>
  </si>
  <si>
    <t>Out-of-Network Benefit Parameters</t>
  </si>
  <si>
    <t>CSEA</t>
  </si>
  <si>
    <t>Administrators</t>
  </si>
  <si>
    <t>Faculty</t>
  </si>
  <si>
    <t>Soil &amp; Water Conservation District</t>
  </si>
  <si>
    <t>Group Numbers</t>
  </si>
  <si>
    <t>Municipality Name</t>
  </si>
  <si>
    <t>Effective Date</t>
  </si>
  <si>
    <t>ACA-P</t>
  </si>
  <si>
    <t>Not Applicable</t>
  </si>
  <si>
    <t>Not Covered</t>
  </si>
  <si>
    <t>Medical Rate</t>
  </si>
  <si>
    <t>Rx Rate</t>
  </si>
  <si>
    <t>Total Premium</t>
  </si>
  <si>
    <t>Medicare Supplement Plan Rates</t>
  </si>
  <si>
    <t>MS-1</t>
  </si>
  <si>
    <t>MS-2</t>
  </si>
  <si>
    <t>MS-3</t>
  </si>
  <si>
    <t>MS-4</t>
  </si>
  <si>
    <t>MS-5</t>
  </si>
  <si>
    <t>MS-6</t>
  </si>
  <si>
    <t xml:space="preserve">Medical Plan </t>
  </si>
  <si>
    <t>Medicare Supplement</t>
  </si>
  <si>
    <t>All of the three-tier prescription drug plan options available for negotiations as listed above include the following elements:</t>
  </si>
  <si>
    <t>Med Supp</t>
  </si>
  <si>
    <t>00036756</t>
  </si>
  <si>
    <t>Plan /Group Description</t>
  </si>
  <si>
    <t>Platinum Plan Rx</t>
  </si>
  <si>
    <t>Sub-Group #</t>
  </si>
  <si>
    <t>Class #</t>
  </si>
  <si>
    <t>Active Employees</t>
  </si>
  <si>
    <t>COBRA Enrollees</t>
  </si>
  <si>
    <t>Retirees</t>
  </si>
  <si>
    <t>00036768</t>
  </si>
  <si>
    <t>0001</t>
  </si>
  <si>
    <t>A100</t>
  </si>
  <si>
    <t>C001</t>
  </si>
  <si>
    <t>R001</t>
  </si>
  <si>
    <t>00036769</t>
  </si>
  <si>
    <t>00036757</t>
  </si>
  <si>
    <t>PPO $10</t>
  </si>
  <si>
    <t>Mx Supplement</t>
  </si>
  <si>
    <t>Platinum Plan</t>
  </si>
  <si>
    <t>R200</t>
  </si>
  <si>
    <t>C100</t>
  </si>
  <si>
    <t>00036758</t>
  </si>
  <si>
    <t>0002</t>
  </si>
  <si>
    <t>C002</t>
  </si>
  <si>
    <t>BGP</t>
  </si>
  <si>
    <t>BGN</t>
  </si>
  <si>
    <t>BGM</t>
  </si>
  <si>
    <t>JA</t>
  </si>
  <si>
    <t>LB</t>
  </si>
  <si>
    <t>BGT</t>
  </si>
  <si>
    <t>BGU</t>
  </si>
  <si>
    <t>Enrollment Code</t>
  </si>
  <si>
    <t>00036759</t>
  </si>
  <si>
    <t>BGO</t>
  </si>
  <si>
    <t>00036760</t>
  </si>
  <si>
    <t>00036761</t>
  </si>
  <si>
    <t>00036762</t>
  </si>
  <si>
    <t>00036763</t>
  </si>
  <si>
    <t>BGQ</t>
  </si>
  <si>
    <t>Indemnity Plan</t>
  </si>
  <si>
    <t>00036764</t>
  </si>
  <si>
    <t>BGR</t>
  </si>
  <si>
    <t>00036765</t>
  </si>
  <si>
    <t>BGS</t>
  </si>
  <si>
    <t>PPO $20</t>
  </si>
  <si>
    <t>00036766</t>
  </si>
  <si>
    <t>00036767</t>
  </si>
  <si>
    <t>Village of Homer</t>
  </si>
  <si>
    <t>00113171</t>
  </si>
  <si>
    <t>BGJ</t>
  </si>
  <si>
    <t>A101</t>
  </si>
  <si>
    <t>A102</t>
  </si>
  <si>
    <t>A103</t>
  </si>
  <si>
    <t>A108</t>
  </si>
  <si>
    <t>A104</t>
  </si>
  <si>
    <t>Police (PBA) - Active Employees</t>
  </si>
  <si>
    <t>Confidential - Active Employees</t>
  </si>
  <si>
    <t>CSEA DPW - COBRA</t>
  </si>
  <si>
    <t>Police (PBA) - COBRA</t>
  </si>
  <si>
    <t>CSEA DPW - Active Employees</t>
  </si>
  <si>
    <t>CSEA ADMIN - Active Employees</t>
  </si>
  <si>
    <t>C101</t>
  </si>
  <si>
    <t>CSEA ADMIN - COBRA</t>
  </si>
  <si>
    <t>C102</t>
  </si>
  <si>
    <t>Confidential - COBRA</t>
  </si>
  <si>
    <t>C103</t>
  </si>
  <si>
    <t>Managerial - COBRA</t>
  </si>
  <si>
    <t>Managerial - Active Employees</t>
  </si>
  <si>
    <t>C104</t>
  </si>
  <si>
    <t>Common Council - COBRA</t>
  </si>
  <si>
    <t>Common Council -  Active Members</t>
  </si>
  <si>
    <t>C108</t>
  </si>
  <si>
    <t>R004</t>
  </si>
  <si>
    <t>R100</t>
  </si>
  <si>
    <t>BGL</t>
  </si>
  <si>
    <t xml:space="preserve">Retirees with MM Rx (BCBS) </t>
  </si>
  <si>
    <t>R003</t>
  </si>
  <si>
    <t>R101</t>
  </si>
  <si>
    <t>BGI</t>
  </si>
  <si>
    <t>City Executives Assoc. - Active Employees</t>
  </si>
  <si>
    <t>A105</t>
  </si>
  <si>
    <t>City Executives Assoc  COBRA</t>
  </si>
  <si>
    <t>C105</t>
  </si>
  <si>
    <t>Ithaca Prof. Fire Fighters Assoc. (IPFFA) - Active Employees</t>
  </si>
  <si>
    <t>A106</t>
  </si>
  <si>
    <t>Fire Chief Officier Union (COU) - Active Employees</t>
  </si>
  <si>
    <t>A107</t>
  </si>
  <si>
    <t>Fire Chief Officier Union (COU) - COBRA</t>
  </si>
  <si>
    <t>C107</t>
  </si>
  <si>
    <t>Ithaca Prof. Fire Fighters Assoc. (IPFFA) - COBRA</t>
  </si>
  <si>
    <t>C106</t>
  </si>
  <si>
    <t>$2/$5 Rx</t>
  </si>
  <si>
    <t>$2/$10 Rx</t>
  </si>
  <si>
    <t>$5/$15/$30 Rx</t>
  </si>
  <si>
    <t>R002</t>
  </si>
  <si>
    <t>R005</t>
  </si>
  <si>
    <t>R102</t>
  </si>
  <si>
    <t>R103</t>
  </si>
  <si>
    <t>R104</t>
  </si>
  <si>
    <t>BGK</t>
  </si>
  <si>
    <t>PPO Plan</t>
  </si>
  <si>
    <t>0005</t>
  </si>
  <si>
    <t>BET</t>
  </si>
  <si>
    <t>0039</t>
  </si>
  <si>
    <t>BFK</t>
  </si>
  <si>
    <t>0035</t>
  </si>
  <si>
    <t>BFI</t>
  </si>
  <si>
    <t>0007</t>
  </si>
  <si>
    <t>BEV</t>
  </si>
  <si>
    <t>PPO Plan - COBRA</t>
  </si>
  <si>
    <t>C007</t>
  </si>
  <si>
    <t>Legislative</t>
  </si>
  <si>
    <t>Legislative Staff</t>
  </si>
  <si>
    <t>District Attorney</t>
  </si>
  <si>
    <t>County Administrator</t>
  </si>
  <si>
    <t>Comptroller</t>
  </si>
  <si>
    <t>County Attorney</t>
  </si>
  <si>
    <t>Assigned Counsel</t>
  </si>
  <si>
    <t>0037</t>
  </si>
  <si>
    <t>A109</t>
  </si>
  <si>
    <t>White Collar Active, Management,                and Confidential Employees</t>
  </si>
  <si>
    <t>Highway Department</t>
  </si>
  <si>
    <t>Airport</t>
  </si>
  <si>
    <t>Solid Waste</t>
  </si>
  <si>
    <t>Recycling</t>
  </si>
  <si>
    <t>Facilities</t>
  </si>
  <si>
    <t>Sworn Officers</t>
  </si>
  <si>
    <t>County Sheriff's Department</t>
  </si>
  <si>
    <t>Civil Employees</t>
  </si>
  <si>
    <t>County Employees</t>
  </si>
  <si>
    <t>Indemnity - COBRA</t>
  </si>
  <si>
    <t>Health Department</t>
  </si>
  <si>
    <t>Social Services</t>
  </si>
  <si>
    <t>Mental Health</t>
  </si>
  <si>
    <t>Youth Bureau</t>
  </si>
  <si>
    <t>Office of the Aging</t>
  </si>
  <si>
    <t>Assessment</t>
  </si>
  <si>
    <t>County Clerk</t>
  </si>
  <si>
    <t>DMV</t>
  </si>
  <si>
    <t>Personnel</t>
  </si>
  <si>
    <t>Board of Elections</t>
  </si>
  <si>
    <t>Info. Tech. Services</t>
  </si>
  <si>
    <t>911 Dispatch</t>
  </si>
  <si>
    <t>Weights and Measures</t>
  </si>
  <si>
    <t>Planning</t>
  </si>
  <si>
    <t>Human Rights</t>
  </si>
  <si>
    <t>Workforce Development</t>
  </si>
  <si>
    <t>COBRA</t>
  </si>
  <si>
    <t>0057</t>
  </si>
  <si>
    <t>BEL</t>
  </si>
  <si>
    <t>Corrections Department Group</t>
  </si>
  <si>
    <t>0008</t>
  </si>
  <si>
    <t>0023</t>
  </si>
  <si>
    <t>Professional Group</t>
  </si>
  <si>
    <t>Retiree Group</t>
  </si>
  <si>
    <t>County Library</t>
  </si>
  <si>
    <t>R037</t>
  </si>
  <si>
    <t>R107</t>
  </si>
  <si>
    <t>County Retirees</t>
  </si>
  <si>
    <t>City Hospital Retirees</t>
  </si>
  <si>
    <t>R007</t>
  </si>
  <si>
    <t>R115</t>
  </si>
  <si>
    <t>R108</t>
  </si>
  <si>
    <t>A114</t>
  </si>
  <si>
    <t>0055</t>
  </si>
  <si>
    <t>A110</t>
  </si>
  <si>
    <t>0056</t>
  </si>
  <si>
    <t>A111</t>
  </si>
  <si>
    <t>A116</t>
  </si>
  <si>
    <t>FSA</t>
  </si>
  <si>
    <t>Farm</t>
  </si>
  <si>
    <t>Cullinary Center</t>
  </si>
  <si>
    <t>A115</t>
  </si>
  <si>
    <t>A117</t>
  </si>
  <si>
    <t>A118</t>
  </si>
  <si>
    <t>Tompkins-Cortland Community College (TC3)</t>
  </si>
  <si>
    <t>R022</t>
  </si>
  <si>
    <t>R113</t>
  </si>
  <si>
    <t>BFZ</t>
  </si>
  <si>
    <t>County of Tompkins                                      Group #00036755</t>
  </si>
  <si>
    <t>$10.00 GTCMHIC PPO Plan</t>
  </si>
  <si>
    <t>$15.00 GTCMHIC PPO Plan</t>
  </si>
  <si>
    <t>$20.00 GTCMHIC PPO Plan</t>
  </si>
  <si>
    <t>$10.00 GTCMHIC "Teamsters Look Alike" PPO Plan</t>
  </si>
  <si>
    <t>GTCMHIC Indemnity Medical Plan 1 ($50/ $150 Deductible and $400/$1,200 OOP Max.)</t>
  </si>
  <si>
    <t>GTCMHIC Indemnity Medical Plan 3 ($100 / $200 Deductible and $750/$2,250 OOP Max.)</t>
  </si>
  <si>
    <t>GTCMHIC Indemnity Medical Plan 5 ($100 / $300 Deductible and $400/$1,200 OOP Max.)</t>
  </si>
  <si>
    <t>GTCMHIC Indemnity Medical Plan 6 (Comprehensive Value Plan)</t>
  </si>
  <si>
    <t>GTCMHIC Indemnity Medical Paln 7 (Rx Embedded in MM)</t>
  </si>
  <si>
    <t>Teamsters</t>
  </si>
  <si>
    <t>County</t>
  </si>
  <si>
    <t>All Others</t>
  </si>
  <si>
    <t>ACA-G</t>
  </si>
  <si>
    <t xml:space="preserve">    d. Standard use management protocols apply (including prior authorization list, step therapy programs, dose efficiency edits, quantity limits, and new drug management).</t>
  </si>
  <si>
    <t>Platinum Plan Med</t>
  </si>
  <si>
    <t>Gold Plan Med</t>
  </si>
  <si>
    <t>Gold Plan Rx</t>
  </si>
  <si>
    <t>Silver Plan Med</t>
  </si>
  <si>
    <t>Silver Plan Rx</t>
  </si>
  <si>
    <t>Bronze Plan Med</t>
  </si>
  <si>
    <t>Bronze Plan Rx</t>
  </si>
  <si>
    <t>Retiree Group PPO</t>
  </si>
  <si>
    <t>R114</t>
  </si>
  <si>
    <t>Town of Truxton</t>
  </si>
  <si>
    <t>00036770</t>
  </si>
  <si>
    <t>$15/$25</t>
  </si>
  <si>
    <t>Town of Virgil</t>
  </si>
  <si>
    <t>00036771</t>
  </si>
  <si>
    <t>BQY</t>
  </si>
  <si>
    <t>Bronze Plan</t>
  </si>
  <si>
    <t>ACA-B</t>
  </si>
  <si>
    <t>Town of Willet</t>
  </si>
  <si>
    <t>00113174</t>
  </si>
  <si>
    <t>BGG</t>
  </si>
  <si>
    <t>Medicare Supplemental Plan</t>
  </si>
  <si>
    <t>Mx Retirees</t>
  </si>
  <si>
    <t>0003</t>
  </si>
  <si>
    <t>C003</t>
  </si>
  <si>
    <t>0004</t>
  </si>
  <si>
    <t>C004</t>
  </si>
  <si>
    <t>R024</t>
  </si>
  <si>
    <t>R105</t>
  </si>
  <si>
    <t>Town of Marathon</t>
  </si>
  <si>
    <t>Mail/Retail 90 - 1</t>
  </si>
  <si>
    <t>R106</t>
  </si>
  <si>
    <t>Platinum</t>
  </si>
  <si>
    <t>Gold</t>
  </si>
  <si>
    <t>Silver</t>
  </si>
  <si>
    <t>Bronze</t>
  </si>
  <si>
    <t>0060</t>
  </si>
  <si>
    <t>0059</t>
  </si>
  <si>
    <t>0058</t>
  </si>
  <si>
    <t>Gold Plan</t>
  </si>
  <si>
    <t>Silver Plan</t>
  </si>
  <si>
    <t>ACA-S</t>
  </si>
  <si>
    <t>$25/$40</t>
  </si>
  <si>
    <t>$30/$50</t>
  </si>
  <si>
    <t>New Hires (09-01-2015)</t>
  </si>
  <si>
    <t>2017 Premium Rates</t>
  </si>
  <si>
    <t>Prescription Drug Plan Rates - Non Medicare Supplement Plans (Three-Tier Co-Payment Structure)</t>
  </si>
  <si>
    <t>Town of Cincinnatus</t>
  </si>
  <si>
    <t>00113199</t>
  </si>
  <si>
    <t>A001</t>
  </si>
  <si>
    <t>Town of Moravia</t>
  </si>
  <si>
    <t>00113194</t>
  </si>
  <si>
    <t>Town of Preble</t>
  </si>
  <si>
    <t>00113196</t>
  </si>
  <si>
    <t>Town of Scipio</t>
  </si>
  <si>
    <t>00113195</t>
  </si>
  <si>
    <t>Town of Springport</t>
  </si>
  <si>
    <t>00113198</t>
  </si>
  <si>
    <t>Village of Union Springs</t>
  </si>
  <si>
    <t>00113197</t>
  </si>
  <si>
    <t>Muni #</t>
  </si>
  <si>
    <t>DGB</t>
  </si>
  <si>
    <t>2018 Premium Rates</t>
  </si>
  <si>
    <t>2018 Premium Equivalent Rates</t>
  </si>
  <si>
    <t>2018 Premium Rate Summary</t>
  </si>
  <si>
    <t>2017 and 2018 Fiscal Year Base Medical  and Rx Plan Premium Equivalent Rates</t>
  </si>
  <si>
    <r>
      <t xml:space="preserve">2017 and 2018 Fiscal Year </t>
    </r>
    <r>
      <rPr>
        <b/>
        <sz val="12"/>
        <color rgb="FFFF0000"/>
        <rFont val="Times New Roman"/>
        <family val="1"/>
      </rPr>
      <t>Medicare Supplement Plan</t>
    </r>
    <r>
      <rPr>
        <b/>
        <sz val="12"/>
        <rFont val="Times New Roman"/>
        <family val="1"/>
      </rPr>
      <t xml:space="preserve"> Premium Equivalent Rates</t>
    </r>
  </si>
  <si>
    <t>2018 Premiums</t>
  </si>
  <si>
    <t>GTCMHIC Indemnity Medical Plan 2 ($100 / $200 Deductible and $200/$400 OOP Max.)</t>
  </si>
  <si>
    <t>Phamracy Benfit Design Description</t>
  </si>
  <si>
    <t>Number of Sub-Groups</t>
  </si>
  <si>
    <r>
      <t xml:space="preserve">Tier 1 </t>
    </r>
    <r>
      <rPr>
        <b/>
        <sz val="8"/>
        <rFont val="Times New Roman"/>
        <family val="1"/>
      </rPr>
      <t>(Generic)</t>
    </r>
  </si>
  <si>
    <r>
      <t xml:space="preserve">Tier 2 </t>
    </r>
    <r>
      <rPr>
        <b/>
        <sz val="8"/>
        <rFont val="Times New Roman"/>
        <family val="1"/>
      </rPr>
      <t>(Preferred Brand)</t>
    </r>
  </si>
  <si>
    <r>
      <t xml:space="preserve">Tier 3 </t>
    </r>
    <r>
      <rPr>
        <b/>
        <sz val="8"/>
        <rFont val="Times New Roman"/>
        <family val="1"/>
      </rPr>
      <t>(Non-Preferred Brand)</t>
    </r>
  </si>
  <si>
    <t>Days Supply Limit</t>
  </si>
  <si>
    <t>Non-Participating Pharmacies</t>
  </si>
  <si>
    <t>Specialty Pharmacy (Mandatory Use)</t>
  </si>
  <si>
    <t>Applies</t>
  </si>
  <si>
    <t>Diabetic Treatment</t>
  </si>
  <si>
    <t>Prescriptions</t>
  </si>
  <si>
    <t>$0 Copayment</t>
  </si>
  <si>
    <t>20% Coinsurance</t>
  </si>
  <si>
    <t>Supplies &amp; Equipment</t>
  </si>
  <si>
    <t>Federal and New York State Mandated Benefits</t>
  </si>
  <si>
    <t>Applicable</t>
  </si>
  <si>
    <t>Standard Excellus BCBS Contact Exclusions</t>
  </si>
  <si>
    <t>Generic Advantage Program                                                                  (Maximum Allowable Cost Penalty)</t>
  </si>
  <si>
    <t>Prior Authorization Program</t>
  </si>
  <si>
    <t>Step-Therapy Program</t>
  </si>
  <si>
    <t>Dose Efficiency Edits</t>
  </si>
  <si>
    <t>Quantity Limits</t>
  </si>
  <si>
    <t>New Drug Management Program</t>
  </si>
  <si>
    <t>Out-of-Pocket Maximum (Prescription Drug Copays Only)</t>
  </si>
  <si>
    <t>2017 and 2018 "Non-Standard" and "Standard" Two-Tier Co-Payment Structure</t>
  </si>
  <si>
    <t>Number of County of Tompkins Sub-Groups</t>
  </si>
  <si>
    <t>2017 and 2018 "Standard" Three-Tier Co-Payment Structure</t>
  </si>
  <si>
    <t>Plan 3T5a is No Longer Available for Negotiation.</t>
  </si>
  <si>
    <t>Rx Plan Designs 2T1, 2T2, and 2T3 are No Longer Available for Negotiation.</t>
  </si>
  <si>
    <t>Benefit Plan Description</t>
  </si>
  <si>
    <t>In-Network</t>
  </si>
  <si>
    <t>Out-of-Network</t>
  </si>
  <si>
    <r>
      <t xml:space="preserve">Deductible                                     </t>
    </r>
    <r>
      <rPr>
        <b/>
        <i/>
        <sz val="8"/>
        <color rgb="FFFF0000"/>
        <rFont val="Times New Roman"/>
        <family val="1"/>
      </rPr>
      <t>(Must be Met Before Benefits Pay)</t>
    </r>
  </si>
  <si>
    <r>
      <t xml:space="preserve">Out-of-Pocket Maximum                                  </t>
    </r>
    <r>
      <rPr>
        <b/>
        <i/>
        <sz val="8"/>
        <color rgb="FFFF0000"/>
        <rFont val="Times New Roman"/>
        <family val="1"/>
      </rPr>
      <t>(includes all deductible, coinsurance amounts, and copayment amounts)</t>
    </r>
  </si>
  <si>
    <t>Inpatient Hospital Patient Cost Sharing</t>
  </si>
  <si>
    <t>Deductible then                 20% Coinsurance</t>
  </si>
  <si>
    <t>Deductible then                 40% Coinsurance</t>
  </si>
  <si>
    <t>Deductible then                 30% Coinsurance</t>
  </si>
  <si>
    <t>Deductible then                 50% Coinsurance</t>
  </si>
  <si>
    <t>Deductible then                 0% Coinsurance</t>
  </si>
  <si>
    <t>Emergency Room Patient Cost Sharing</t>
  </si>
  <si>
    <t>Office Visit                                                         Patient Cost Sharing</t>
  </si>
  <si>
    <t>Primary Care Physician</t>
  </si>
  <si>
    <t>Specialist</t>
  </si>
  <si>
    <t>Diagnostic Lab and X-Ray Patient Cost Sharing</t>
  </si>
  <si>
    <t>Retail Pharmacy                              Patient Cost Sharing</t>
  </si>
  <si>
    <t>Deductible then          $5.00 Copayment</t>
  </si>
  <si>
    <t>Deductible then $35.00 Copayment</t>
  </si>
  <si>
    <t>Deductible then $70.00 Copayment</t>
  </si>
  <si>
    <t>30 Days Per Fill</t>
  </si>
  <si>
    <t>Mail-Order Pharmacy                         Patient Cost Sharing</t>
  </si>
  <si>
    <t>Deductible then              $10.00 Copayment</t>
  </si>
  <si>
    <t>Deductible then $140.00 Copayment</t>
  </si>
  <si>
    <t>90 Days Per Fill</t>
  </si>
  <si>
    <t>Greater Tompkins County Municipal Health Insurance Consortium Standard Metal Level Plans                                                                                                                                                                                                             2017 and 2018 Medical and Prescription Drug Benefit Options and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</si>
</sst>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5" formatCode="&quot;$&quot;#,##0"/>
  </numFmts>
  <fonts count="19" x14ac:knownFonts="1">
    <font>
      <sz val="10"/>
      <name val="Arial"/>
    </font>
    <font>
      <sz val="8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b/>
      <i/>
      <sz val="14"/>
      <name val="Times New Roman"/>
      <family val="1"/>
    </font>
    <font>
      <b/>
      <i/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sz val="10"/>
      <color theme="0"/>
      <name val="Times New Roman"/>
      <family val="1"/>
    </font>
    <font>
      <sz val="10"/>
      <color rgb="FFFF0000"/>
      <name val="Times New Roman"/>
      <family val="1"/>
    </font>
    <font>
      <sz val="10"/>
      <color theme="1"/>
      <name val="Times New Roman"/>
      <family val="1"/>
    </font>
    <font>
      <b/>
      <i/>
      <strike/>
      <sz val="10"/>
      <color rgb="FFFF0000"/>
      <name val="Times New Roman"/>
      <family val="1"/>
    </font>
    <font>
      <strike/>
      <sz val="10"/>
      <color rgb="FFFF0000"/>
      <name val="Times New Roman"/>
      <family val="1"/>
    </font>
    <font>
      <b/>
      <sz val="12"/>
      <color rgb="FFFF0000"/>
      <name val="Times New Roman"/>
      <family val="1"/>
    </font>
    <font>
      <sz val="10"/>
      <name val="Arial"/>
      <family val="2"/>
    </font>
    <font>
      <b/>
      <i/>
      <sz val="8"/>
      <color rgb="FFFF0000"/>
      <name val="Times New Roman"/>
      <family val="1"/>
    </font>
    <font>
      <b/>
      <sz val="8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C990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6" fillId="0" borderId="0" applyFont="0" applyFill="0" applyBorder="0" applyAlignment="0" applyProtection="0"/>
  </cellStyleXfs>
  <cellXfs count="29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2" fillId="2" borderId="3" xfId="0" applyFont="1" applyFill="1" applyBorder="1" applyAlignment="1">
      <alignment vertical="center"/>
    </xf>
    <xf numFmtId="164" fontId="2" fillId="2" borderId="3" xfId="0" applyNumberFormat="1" applyFont="1" applyFill="1" applyBorder="1" applyAlignment="1">
      <alignment horizontal="center" vertical="center"/>
    </xf>
    <xf numFmtId="9" fontId="2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3" borderId="3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vertical="center"/>
    </xf>
    <xf numFmtId="164" fontId="2" fillId="0" borderId="3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0" fontId="2" fillId="0" borderId="3" xfId="0" applyFont="1" applyBorder="1" applyAlignment="1">
      <alignment horizontal="left" vertical="center"/>
    </xf>
    <xf numFmtId="14" fontId="2" fillId="2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9" fontId="2" fillId="0" borderId="3" xfId="0" applyNumberFormat="1" applyFont="1" applyFill="1" applyBorder="1" applyAlignment="1">
      <alignment horizontal="center" vertical="center"/>
    </xf>
    <xf numFmtId="164" fontId="5" fillId="0" borderId="0" xfId="0" applyNumberFormat="1" applyFont="1"/>
    <xf numFmtId="0" fontId="6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164" fontId="2" fillId="0" borderId="3" xfId="0" applyNumberFormat="1" applyFont="1" applyBorder="1" applyAlignment="1">
      <alignment horizontal="right" vertical="center"/>
    </xf>
    <xf numFmtId="10" fontId="2" fillId="0" borderId="0" xfId="0" applyNumberFormat="1" applyFont="1" applyAlignment="1">
      <alignment vertical="center"/>
    </xf>
    <xf numFmtId="164" fontId="2" fillId="0" borderId="0" xfId="0" applyNumberFormat="1" applyFont="1" applyFill="1" applyAlignment="1">
      <alignment vertical="center"/>
    </xf>
    <xf numFmtId="164" fontId="2" fillId="0" borderId="0" xfId="0" applyNumberFormat="1" applyFont="1" applyFill="1" applyAlignment="1">
      <alignment horizontal="center" vertical="center"/>
    </xf>
    <xf numFmtId="9" fontId="2" fillId="0" borderId="0" xfId="0" applyNumberFormat="1" applyFont="1" applyFill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164" fontId="2" fillId="4" borderId="3" xfId="0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vertical="center"/>
    </xf>
    <xf numFmtId="10" fontId="10" fillId="7" borderId="3" xfId="0" applyNumberFormat="1" applyFont="1" applyFill="1" applyBorder="1" applyAlignment="1">
      <alignment horizontal="center" vertical="center"/>
    </xf>
    <xf numFmtId="14" fontId="9" fillId="2" borderId="3" xfId="0" applyNumberFormat="1" applyFont="1" applyFill="1" applyBorder="1" applyAlignment="1">
      <alignment horizontal="center" vertical="center"/>
    </xf>
    <xf numFmtId="9" fontId="6" fillId="0" borderId="0" xfId="0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164" fontId="2" fillId="0" borderId="0" xfId="0" applyNumberFormat="1" applyFont="1"/>
    <xf numFmtId="0" fontId="5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64" fontId="2" fillId="0" borderId="0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vertical="center"/>
    </xf>
    <xf numFmtId="0" fontId="6" fillId="3" borderId="3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14" fontId="9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165" fontId="2" fillId="2" borderId="3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49" fontId="12" fillId="2" borderId="3" xfId="0" applyNumberFormat="1" applyFont="1" applyFill="1" applyBorder="1" applyAlignment="1">
      <alignment horizontal="center" vertical="center"/>
    </xf>
    <xf numFmtId="164" fontId="12" fillId="2" borderId="3" xfId="0" applyNumberFormat="1" applyFont="1" applyFill="1" applyBorder="1" applyAlignment="1">
      <alignment horizontal="center" vertical="center"/>
    </xf>
    <xf numFmtId="164" fontId="12" fillId="2" borderId="3" xfId="0" applyNumberFormat="1" applyFont="1" applyFill="1" applyBorder="1" applyAlignment="1">
      <alignment vertical="center"/>
    </xf>
    <xf numFmtId="0" fontId="13" fillId="5" borderId="3" xfId="0" applyFont="1" applyFill="1" applyBorder="1" applyAlignment="1">
      <alignment horizontal="center" vertical="center"/>
    </xf>
    <xf numFmtId="164" fontId="14" fillId="0" borderId="3" xfId="0" applyNumberFormat="1" applyFont="1" applyFill="1" applyBorder="1" applyAlignment="1">
      <alignment horizontal="center" vertical="center"/>
    </xf>
    <xf numFmtId="164" fontId="14" fillId="0" borderId="3" xfId="0" applyNumberFormat="1" applyFont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164" fontId="14" fillId="4" borderId="3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9" fontId="14" fillId="0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horizontal="right" vertical="center"/>
    </xf>
    <xf numFmtId="10" fontId="2" fillId="0" borderId="0" xfId="0" applyNumberFormat="1" applyFont="1" applyAlignment="1">
      <alignment horizontal="right" vertical="center"/>
    </xf>
    <xf numFmtId="14" fontId="2" fillId="0" borderId="3" xfId="0" applyNumberFormat="1" applyFont="1" applyFill="1" applyBorder="1" applyAlignment="1">
      <alignment horizontal="center" vertical="center"/>
    </xf>
    <xf numFmtId="49" fontId="2" fillId="8" borderId="3" xfId="0" applyNumberFormat="1" applyFont="1" applyFill="1" applyBorder="1" applyAlignment="1">
      <alignment horizontal="center" vertical="center"/>
    </xf>
    <xf numFmtId="164" fontId="2" fillId="8" borderId="3" xfId="0" applyNumberFormat="1" applyFont="1" applyFill="1" applyBorder="1" applyAlignment="1">
      <alignment horizontal="center" vertical="center"/>
    </xf>
    <xf numFmtId="9" fontId="2" fillId="2" borderId="3" xfId="1" applyFont="1" applyFill="1" applyBorder="1" applyAlignment="1">
      <alignment horizontal="center" vertical="center"/>
    </xf>
    <xf numFmtId="9" fontId="2" fillId="0" borderId="3" xfId="1" applyFont="1" applyFill="1" applyBorder="1" applyAlignment="1">
      <alignment horizontal="center" vertical="center"/>
    </xf>
    <xf numFmtId="165" fontId="2" fillId="0" borderId="3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right" vertical="center"/>
    </xf>
    <xf numFmtId="164" fontId="2" fillId="2" borderId="3" xfId="0" applyNumberFormat="1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left" vertical="center"/>
    </xf>
    <xf numFmtId="14" fontId="12" fillId="2" borderId="3" xfId="0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5" fillId="5" borderId="3" xfId="0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14" fontId="11" fillId="2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vertical="center"/>
    </xf>
    <xf numFmtId="164" fontId="2" fillId="6" borderId="3" xfId="0" applyNumberFormat="1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center" vertical="center"/>
    </xf>
    <xf numFmtId="10" fontId="2" fillId="0" borderId="3" xfId="0" applyNumberFormat="1" applyFont="1" applyFill="1" applyBorder="1" applyAlignment="1">
      <alignment horizontal="center" vertical="center"/>
    </xf>
    <xf numFmtId="10" fontId="2" fillId="6" borderId="3" xfId="0" applyNumberFormat="1" applyFont="1" applyFill="1" applyBorder="1" applyAlignment="1">
      <alignment horizontal="center" vertical="center"/>
    </xf>
    <xf numFmtId="9" fontId="8" fillId="0" borderId="0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vertical="center"/>
    </xf>
    <xf numFmtId="164" fontId="2" fillId="0" borderId="3" xfId="0" applyNumberFormat="1" applyFont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6" fillId="6" borderId="8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6" fillId="6" borderId="3" xfId="0" applyFont="1" applyFill="1" applyBorder="1" applyAlignment="1">
      <alignment horizontal="left" vertical="center"/>
    </xf>
    <xf numFmtId="0" fontId="6" fillId="6" borderId="11" xfId="0" applyFont="1" applyFill="1" applyBorder="1" applyAlignment="1">
      <alignment horizontal="center" vertical="center"/>
    </xf>
    <xf numFmtId="0" fontId="6" fillId="6" borderId="13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horizontal="center" vertical="center"/>
    </xf>
    <xf numFmtId="164" fontId="2" fillId="6" borderId="8" xfId="0" applyNumberFormat="1" applyFont="1" applyFill="1" applyBorder="1" applyAlignment="1">
      <alignment horizontal="center" vertical="center"/>
    </xf>
    <xf numFmtId="164" fontId="2" fillId="6" borderId="7" xfId="0" applyNumberFormat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vertical="center"/>
    </xf>
    <xf numFmtId="164" fontId="2" fillId="0" borderId="3" xfId="0" applyNumberFormat="1" applyFont="1" applyFill="1" applyBorder="1" applyAlignment="1">
      <alignment horizontal="center" vertical="center"/>
    </xf>
    <xf numFmtId="164" fontId="2" fillId="6" borderId="3" xfId="0" applyNumberFormat="1" applyFont="1" applyFill="1" applyBorder="1" applyAlignment="1">
      <alignment horizontal="center" vertical="center"/>
    </xf>
    <xf numFmtId="9" fontId="8" fillId="4" borderId="3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vertical="center"/>
    </xf>
    <xf numFmtId="0" fontId="5" fillId="4" borderId="5" xfId="0" applyFont="1" applyFill="1" applyBorder="1" applyAlignment="1">
      <alignment vertical="center"/>
    </xf>
    <xf numFmtId="0" fontId="5" fillId="4" borderId="3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center" wrapText="1"/>
    </xf>
    <xf numFmtId="0" fontId="5" fillId="4" borderId="7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center"/>
    </xf>
    <xf numFmtId="0" fontId="5" fillId="4" borderId="7" xfId="0" applyFont="1" applyFill="1" applyBorder="1" applyAlignment="1">
      <alignment vertical="center"/>
    </xf>
    <xf numFmtId="0" fontId="5" fillId="4" borderId="4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vertical="center" wrapText="1"/>
    </xf>
    <xf numFmtId="9" fontId="6" fillId="0" borderId="0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left" vertical="center"/>
    </xf>
    <xf numFmtId="0" fontId="6" fillId="5" borderId="6" xfId="0" applyFont="1" applyFill="1" applyBorder="1" applyAlignment="1">
      <alignment horizontal="left" vertical="center"/>
    </xf>
    <xf numFmtId="0" fontId="6" fillId="5" borderId="5" xfId="0" applyFont="1" applyFill="1" applyBorder="1" applyAlignment="1">
      <alignment horizontal="left" vertical="center"/>
    </xf>
    <xf numFmtId="0" fontId="6" fillId="5" borderId="8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vertical="center" wrapText="1"/>
    </xf>
    <xf numFmtId="0" fontId="5" fillId="3" borderId="9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vertical="center"/>
    </xf>
    <xf numFmtId="0" fontId="5" fillId="3" borderId="13" xfId="0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0" fontId="5" fillId="10" borderId="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  <xf numFmtId="0" fontId="5" fillId="9" borderId="5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11" borderId="4" xfId="0" applyFont="1" applyFill="1" applyBorder="1" applyAlignment="1">
      <alignment horizontal="center" vertical="center"/>
    </xf>
    <xf numFmtId="0" fontId="5" fillId="11" borderId="5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vertical="center" wrapText="1"/>
    </xf>
    <xf numFmtId="164" fontId="5" fillId="3" borderId="3" xfId="0" applyNumberFormat="1" applyFont="1" applyFill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0" fontId="5" fillId="3" borderId="8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6" fillId="3" borderId="3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6" fillId="3" borderId="11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0" fontId="6" fillId="3" borderId="12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49" fontId="2" fillId="2" borderId="9" xfId="0" applyNumberFormat="1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49" fontId="6" fillId="3" borderId="4" xfId="0" applyNumberFormat="1" applyFont="1" applyFill="1" applyBorder="1" applyAlignment="1">
      <alignment horizontal="center" vertical="center"/>
    </xf>
    <xf numFmtId="49" fontId="6" fillId="3" borderId="6" xfId="0" applyNumberFormat="1" applyFont="1" applyFill="1" applyBorder="1" applyAlignment="1">
      <alignment horizontal="center" vertical="center"/>
    </xf>
    <xf numFmtId="49" fontId="6" fillId="3" borderId="5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2" borderId="9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99"/>
      <color rgb="FFEAEAEA"/>
      <color rgb="FFCCCC00"/>
      <color rgb="FF969696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0"/>
  <sheetViews>
    <sheetView zoomScaleNormal="100" workbookViewId="0">
      <selection activeCell="A21" sqref="A21"/>
    </sheetView>
  </sheetViews>
  <sheetFormatPr defaultRowHeight="12.75" x14ac:dyDescent="0.2"/>
  <cols>
    <col min="1" max="1" width="6.7109375" style="1" customWidth="1"/>
    <col min="2" max="9" width="18.7109375" style="1" customWidth="1"/>
    <col min="10" max="19" width="16.7109375" style="1" customWidth="1"/>
    <col min="20" max="20" width="4.7109375" style="1" customWidth="1"/>
    <col min="21" max="22" width="16.7109375" style="1" customWidth="1"/>
    <col min="23" max="16384" width="9.140625" style="1"/>
  </cols>
  <sheetData>
    <row r="1" spans="1:24" ht="18.75" x14ac:dyDescent="0.3">
      <c r="A1" s="2" t="s">
        <v>0</v>
      </c>
      <c r="T1" s="49"/>
    </row>
    <row r="2" spans="1:24" s="7" customFormat="1" ht="20.100000000000001" customHeight="1" x14ac:dyDescent="0.2">
      <c r="A2" s="30" t="s">
        <v>390</v>
      </c>
      <c r="G2" s="42" t="s">
        <v>98</v>
      </c>
      <c r="H2" s="43">
        <v>0.04</v>
      </c>
    </row>
    <row r="3" spans="1:24" s="7" customFormat="1" ht="20.100000000000001" customHeight="1" x14ac:dyDescent="0.2"/>
    <row r="4" spans="1:24" s="7" customFormat="1" ht="20.100000000000001" customHeight="1" x14ac:dyDescent="0.2">
      <c r="A4" s="150" t="s">
        <v>3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</row>
    <row r="5" spans="1:24" s="7" customFormat="1" ht="20.100000000000001" customHeight="1" x14ac:dyDescent="0.2">
      <c r="A5" s="145" t="s">
        <v>96</v>
      </c>
      <c r="B5" s="148" t="s">
        <v>97</v>
      </c>
      <c r="C5" s="148"/>
      <c r="D5" s="148"/>
      <c r="E5" s="148"/>
      <c r="F5" s="135" t="s">
        <v>106</v>
      </c>
      <c r="G5" s="136"/>
      <c r="H5" s="136"/>
      <c r="I5" s="136"/>
      <c r="J5" s="137"/>
      <c r="K5" s="135" t="s">
        <v>108</v>
      </c>
      <c r="L5" s="136"/>
      <c r="M5" s="136"/>
      <c r="N5" s="136"/>
      <c r="O5" s="137"/>
      <c r="P5" s="151" t="s">
        <v>370</v>
      </c>
      <c r="Q5" s="152"/>
      <c r="R5" s="151" t="s">
        <v>387</v>
      </c>
      <c r="S5" s="152"/>
    </row>
    <row r="6" spans="1:24" s="7" customFormat="1" ht="20.100000000000001" customHeight="1" x14ac:dyDescent="0.2">
      <c r="A6" s="146"/>
      <c r="B6" s="148"/>
      <c r="C6" s="148"/>
      <c r="D6" s="148"/>
      <c r="E6" s="148"/>
      <c r="F6" s="138" t="s">
        <v>107</v>
      </c>
      <c r="G6" s="134" t="s">
        <v>77</v>
      </c>
      <c r="H6" s="134"/>
      <c r="I6" s="140" t="s">
        <v>78</v>
      </c>
      <c r="J6" s="141"/>
      <c r="K6" s="138" t="s">
        <v>107</v>
      </c>
      <c r="L6" s="134" t="s">
        <v>77</v>
      </c>
      <c r="M6" s="134"/>
      <c r="N6" s="140" t="s">
        <v>78</v>
      </c>
      <c r="O6" s="141"/>
      <c r="P6" s="153"/>
      <c r="Q6" s="154"/>
      <c r="R6" s="153"/>
      <c r="S6" s="154"/>
      <c r="U6" s="149" t="s">
        <v>395</v>
      </c>
      <c r="V6" s="149"/>
    </row>
    <row r="7" spans="1:24" s="7" customFormat="1" ht="20.100000000000001" customHeight="1" x14ac:dyDescent="0.2">
      <c r="A7" s="147"/>
      <c r="B7" s="148"/>
      <c r="C7" s="148"/>
      <c r="D7" s="148"/>
      <c r="E7" s="148"/>
      <c r="F7" s="139"/>
      <c r="G7" s="53" t="s">
        <v>1</v>
      </c>
      <c r="H7" s="53" t="s">
        <v>2</v>
      </c>
      <c r="I7" s="53" t="s">
        <v>1</v>
      </c>
      <c r="J7" s="53" t="s">
        <v>2</v>
      </c>
      <c r="K7" s="139"/>
      <c r="L7" s="53" t="s">
        <v>1</v>
      </c>
      <c r="M7" s="53" t="s">
        <v>2</v>
      </c>
      <c r="N7" s="53" t="s">
        <v>1</v>
      </c>
      <c r="O7" s="53" t="s">
        <v>2</v>
      </c>
      <c r="P7" s="37" t="s">
        <v>1</v>
      </c>
      <c r="Q7" s="37" t="s">
        <v>2</v>
      </c>
      <c r="R7" s="37" t="s">
        <v>1</v>
      </c>
      <c r="S7" s="37" t="s">
        <v>2</v>
      </c>
      <c r="U7" s="111" t="s">
        <v>323</v>
      </c>
      <c r="V7" s="50" t="s">
        <v>322</v>
      </c>
      <c r="W7" s="23"/>
      <c r="X7" s="23"/>
    </row>
    <row r="8" spans="1:24" s="7" customFormat="1" ht="20.100000000000001" customHeight="1" x14ac:dyDescent="0.2">
      <c r="A8" s="37" t="s">
        <v>53</v>
      </c>
      <c r="B8" s="142" t="s">
        <v>312</v>
      </c>
      <c r="C8" s="143"/>
      <c r="D8" s="143"/>
      <c r="E8" s="144"/>
      <c r="F8" s="9">
        <v>10</v>
      </c>
      <c r="G8" s="9" t="s">
        <v>30</v>
      </c>
      <c r="H8" s="9" t="s">
        <v>30</v>
      </c>
      <c r="I8" s="9">
        <v>1000</v>
      </c>
      <c r="J8" s="9">
        <v>3000</v>
      </c>
      <c r="K8" s="9" t="s">
        <v>30</v>
      </c>
      <c r="L8" s="9">
        <v>250</v>
      </c>
      <c r="M8" s="9">
        <v>750</v>
      </c>
      <c r="N8" s="9">
        <v>1000</v>
      </c>
      <c r="O8" s="9">
        <v>3000</v>
      </c>
      <c r="P8" s="9">
        <v>673.45</v>
      </c>
      <c r="Q8" s="9">
        <v>1457.65</v>
      </c>
      <c r="R8" s="9">
        <f t="shared" ref="R8:R17" si="0">ROUND(+P8*(1+$H$2),2)</f>
        <v>700.39</v>
      </c>
      <c r="S8" s="9">
        <f t="shared" ref="S8:S17" si="1">ROUND(+Q8*(1+$H$2),2)</f>
        <v>1515.96</v>
      </c>
      <c r="T8" s="33"/>
      <c r="U8" s="132">
        <f>COUNTIF('Premium Rate Summary'!$W$6:$W$91,'2018 GTCMHI Medical Plan Rates'!A8)</f>
        <v>4</v>
      </c>
      <c r="V8" s="48">
        <f>COUNTIF('Premium Rate Summary - County'!$V$6:$V$94,'2018 GTCMHI Medical Plan Rates'!A8)</f>
        <v>16</v>
      </c>
    </row>
    <row r="9" spans="1:24" s="7" customFormat="1" ht="20.100000000000001" customHeight="1" x14ac:dyDescent="0.2">
      <c r="A9" s="37" t="s">
        <v>54</v>
      </c>
      <c r="B9" s="142" t="s">
        <v>313</v>
      </c>
      <c r="C9" s="143"/>
      <c r="D9" s="143"/>
      <c r="E9" s="144"/>
      <c r="F9" s="9">
        <v>15</v>
      </c>
      <c r="G9" s="9" t="s">
        <v>30</v>
      </c>
      <c r="H9" s="9" t="s">
        <v>30</v>
      </c>
      <c r="I9" s="9">
        <v>1500</v>
      </c>
      <c r="J9" s="9">
        <v>4500</v>
      </c>
      <c r="K9" s="9" t="s">
        <v>30</v>
      </c>
      <c r="L9" s="9">
        <v>500</v>
      </c>
      <c r="M9" s="9">
        <v>1500</v>
      </c>
      <c r="N9" s="9">
        <v>1500</v>
      </c>
      <c r="O9" s="9">
        <v>4500</v>
      </c>
      <c r="P9" s="9">
        <v>664.02</v>
      </c>
      <c r="Q9" s="9">
        <v>1437.26</v>
      </c>
      <c r="R9" s="9">
        <f t="shared" si="0"/>
        <v>690.58</v>
      </c>
      <c r="S9" s="9">
        <f t="shared" si="1"/>
        <v>1494.75</v>
      </c>
      <c r="T9" s="33"/>
      <c r="U9" s="132">
        <f>COUNTIF('Premium Rate Summary'!$W$6:$W$91,'2018 GTCMHI Medical Plan Rates'!A9)</f>
        <v>6</v>
      </c>
      <c r="V9" s="48">
        <f>COUNTIF('Premium Rate Summary - County'!$V$6:$V$94,'2018 GTCMHI Medical Plan Rates'!A9)</f>
        <v>0</v>
      </c>
    </row>
    <row r="10" spans="1:24" s="7" customFormat="1" ht="20.100000000000001" customHeight="1" x14ac:dyDescent="0.2">
      <c r="A10" s="37" t="s">
        <v>55</v>
      </c>
      <c r="B10" s="142" t="s">
        <v>314</v>
      </c>
      <c r="C10" s="143"/>
      <c r="D10" s="143"/>
      <c r="E10" s="144"/>
      <c r="F10" s="9">
        <v>20</v>
      </c>
      <c r="G10" s="9" t="s">
        <v>30</v>
      </c>
      <c r="H10" s="9" t="s">
        <v>30</v>
      </c>
      <c r="I10" s="9">
        <v>2000</v>
      </c>
      <c r="J10" s="9">
        <v>6000</v>
      </c>
      <c r="K10" s="9" t="s">
        <v>30</v>
      </c>
      <c r="L10" s="9">
        <v>750</v>
      </c>
      <c r="M10" s="9">
        <v>2250</v>
      </c>
      <c r="N10" s="9">
        <v>2000</v>
      </c>
      <c r="O10" s="9">
        <v>6000</v>
      </c>
      <c r="P10" s="9">
        <v>651.89</v>
      </c>
      <c r="Q10" s="9">
        <v>1411.02</v>
      </c>
      <c r="R10" s="9">
        <f t="shared" si="0"/>
        <v>677.97</v>
      </c>
      <c r="S10" s="9">
        <f t="shared" si="1"/>
        <v>1467.46</v>
      </c>
      <c r="T10" s="33"/>
      <c r="U10" s="132">
        <f>COUNTIF('Premium Rate Summary'!$W$6:$W$91,'2018 GTCMHI Medical Plan Rates'!A10)</f>
        <v>4</v>
      </c>
      <c r="V10" s="48">
        <f>COUNTIF('Premium Rate Summary - County'!$V$6:$V$94,'2018 GTCMHI Medical Plan Rates'!A10)</f>
        <v>0</v>
      </c>
    </row>
    <row r="11" spans="1:24" s="7" customFormat="1" ht="20.100000000000001" customHeight="1" x14ac:dyDescent="0.2">
      <c r="A11" s="37" t="s">
        <v>81</v>
      </c>
      <c r="B11" s="142" t="s">
        <v>315</v>
      </c>
      <c r="C11" s="143"/>
      <c r="D11" s="143"/>
      <c r="E11" s="144"/>
      <c r="F11" s="9">
        <v>10</v>
      </c>
      <c r="G11" s="9" t="s">
        <v>30</v>
      </c>
      <c r="H11" s="9" t="s">
        <v>30</v>
      </c>
      <c r="I11" s="9"/>
      <c r="J11" s="9"/>
      <c r="K11" s="9"/>
      <c r="L11" s="9"/>
      <c r="M11" s="9"/>
      <c r="N11" s="9">
        <v>1000</v>
      </c>
      <c r="O11" s="9">
        <v>3000</v>
      </c>
      <c r="P11" s="9">
        <v>696.35</v>
      </c>
      <c r="Q11" s="9">
        <v>1509.26</v>
      </c>
      <c r="R11" s="9">
        <f t="shared" si="0"/>
        <v>724.2</v>
      </c>
      <c r="S11" s="9">
        <f t="shared" si="1"/>
        <v>1569.63</v>
      </c>
      <c r="T11" s="33"/>
      <c r="U11" s="132">
        <f>COUNTIF('Premium Rate Summary'!$W$6:$W$91,'2018 GTCMHI Medical Plan Rates'!A11)</f>
        <v>6</v>
      </c>
      <c r="V11" s="48">
        <f>COUNTIF('Premium Rate Summary - County'!$V$6:$V$94,'2018 GTCMHI Medical Plan Rates'!A11)</f>
        <v>0</v>
      </c>
    </row>
    <row r="12" spans="1:24" s="7" customFormat="1" ht="20.100000000000001" customHeight="1" x14ac:dyDescent="0.2">
      <c r="A12" s="37" t="s">
        <v>56</v>
      </c>
      <c r="B12" s="142" t="s">
        <v>316</v>
      </c>
      <c r="C12" s="143"/>
      <c r="D12" s="143"/>
      <c r="E12" s="144"/>
      <c r="F12" s="9" t="s">
        <v>30</v>
      </c>
      <c r="G12" s="9">
        <v>50</v>
      </c>
      <c r="H12" s="9">
        <v>100</v>
      </c>
      <c r="I12" s="9">
        <v>400</v>
      </c>
      <c r="J12" s="9">
        <v>1200</v>
      </c>
      <c r="K12" s="9" t="s">
        <v>30</v>
      </c>
      <c r="L12" s="9">
        <v>50</v>
      </c>
      <c r="M12" s="9">
        <v>100</v>
      </c>
      <c r="N12" s="9">
        <v>400</v>
      </c>
      <c r="O12" s="9">
        <v>1200</v>
      </c>
      <c r="P12" s="9">
        <v>694.98</v>
      </c>
      <c r="Q12" s="9">
        <v>1506.34</v>
      </c>
      <c r="R12" s="9">
        <f t="shared" si="0"/>
        <v>722.78</v>
      </c>
      <c r="S12" s="9">
        <f t="shared" si="1"/>
        <v>1566.59</v>
      </c>
      <c r="T12" s="33"/>
      <c r="U12" s="132">
        <f>COUNTIF('Premium Rate Summary'!$W$6:$W$91,'2018 GTCMHI Medical Plan Rates'!A12)</f>
        <v>28</v>
      </c>
      <c r="V12" s="48">
        <f>COUNTIF('Premium Rate Summary - County'!$V$6:$V$94,'2018 GTCMHI Medical Plan Rates'!A12)</f>
        <v>0</v>
      </c>
    </row>
    <row r="13" spans="1:24" s="7" customFormat="1" ht="20.100000000000001" customHeight="1" x14ac:dyDescent="0.2">
      <c r="A13" s="37" t="s">
        <v>57</v>
      </c>
      <c r="B13" s="142" t="s">
        <v>393</v>
      </c>
      <c r="C13" s="143"/>
      <c r="D13" s="143"/>
      <c r="E13" s="144"/>
      <c r="F13" s="9" t="s">
        <v>30</v>
      </c>
      <c r="G13" s="9">
        <v>100</v>
      </c>
      <c r="H13" s="9">
        <v>200</v>
      </c>
      <c r="I13" s="9">
        <v>200</v>
      </c>
      <c r="J13" s="9">
        <v>400</v>
      </c>
      <c r="K13" s="9" t="s">
        <v>30</v>
      </c>
      <c r="L13" s="9">
        <v>100</v>
      </c>
      <c r="M13" s="9">
        <v>200</v>
      </c>
      <c r="N13" s="9">
        <v>200</v>
      </c>
      <c r="O13" s="9">
        <v>400</v>
      </c>
      <c r="P13" s="9">
        <v>687.09</v>
      </c>
      <c r="Q13" s="9">
        <v>1489.23</v>
      </c>
      <c r="R13" s="9">
        <f t="shared" si="0"/>
        <v>714.57</v>
      </c>
      <c r="S13" s="9">
        <f t="shared" si="1"/>
        <v>1548.8</v>
      </c>
      <c r="T13" s="33"/>
      <c r="U13" s="132">
        <f>COUNTIF('Premium Rate Summary'!$W$6:$W$91,'2018 GTCMHI Medical Plan Rates'!A13)</f>
        <v>0</v>
      </c>
      <c r="V13" s="48">
        <f>COUNTIF('Premium Rate Summary - County'!$V$6:$V$94,'2018 GTCMHI Medical Plan Rates'!A13)</f>
        <v>7</v>
      </c>
    </row>
    <row r="14" spans="1:24" s="7" customFormat="1" ht="20.100000000000001" customHeight="1" x14ac:dyDescent="0.2">
      <c r="A14" s="37" t="s">
        <v>58</v>
      </c>
      <c r="B14" s="142" t="s">
        <v>317</v>
      </c>
      <c r="C14" s="143"/>
      <c r="D14" s="143"/>
      <c r="E14" s="144"/>
      <c r="F14" s="9" t="s">
        <v>30</v>
      </c>
      <c r="G14" s="9">
        <v>100</v>
      </c>
      <c r="H14" s="9">
        <v>200</v>
      </c>
      <c r="I14" s="9">
        <v>750</v>
      </c>
      <c r="J14" s="9">
        <v>2250</v>
      </c>
      <c r="K14" s="9" t="s">
        <v>30</v>
      </c>
      <c r="L14" s="9">
        <v>100</v>
      </c>
      <c r="M14" s="9">
        <v>200</v>
      </c>
      <c r="N14" s="9">
        <v>750</v>
      </c>
      <c r="O14" s="9">
        <v>2250</v>
      </c>
      <c r="P14" s="9">
        <v>674.65</v>
      </c>
      <c r="Q14" s="9">
        <v>1462.11</v>
      </c>
      <c r="R14" s="9">
        <f t="shared" si="0"/>
        <v>701.64</v>
      </c>
      <c r="S14" s="9">
        <f t="shared" si="1"/>
        <v>1520.59</v>
      </c>
      <c r="T14" s="33"/>
      <c r="U14" s="132">
        <f>COUNTIF('Premium Rate Summary'!$W$6:$W$91,'2018 GTCMHI Medical Plan Rates'!A14)</f>
        <v>0</v>
      </c>
      <c r="V14" s="48">
        <f>COUNTIF('Premium Rate Summary - County'!$V$6:$V$94,'2018 GTCMHI Medical Plan Rates'!A14)</f>
        <v>38</v>
      </c>
    </row>
    <row r="15" spans="1:24" s="7" customFormat="1" ht="20.100000000000001" customHeight="1" x14ac:dyDescent="0.2">
      <c r="A15" s="37" t="s">
        <v>59</v>
      </c>
      <c r="B15" s="142" t="s">
        <v>318</v>
      </c>
      <c r="C15" s="143"/>
      <c r="D15" s="143"/>
      <c r="E15" s="144"/>
      <c r="F15" s="9" t="s">
        <v>30</v>
      </c>
      <c r="G15" s="9">
        <v>100</v>
      </c>
      <c r="H15" s="9">
        <v>300</v>
      </c>
      <c r="I15" s="9">
        <v>400</v>
      </c>
      <c r="J15" s="9">
        <v>1200</v>
      </c>
      <c r="K15" s="9" t="s">
        <v>30</v>
      </c>
      <c r="L15" s="9">
        <v>100</v>
      </c>
      <c r="M15" s="9">
        <v>300</v>
      </c>
      <c r="N15" s="9">
        <v>400</v>
      </c>
      <c r="O15" s="9">
        <v>1200</v>
      </c>
      <c r="P15" s="9">
        <v>687.09</v>
      </c>
      <c r="Q15" s="9">
        <v>1483.56</v>
      </c>
      <c r="R15" s="9">
        <f t="shared" si="0"/>
        <v>714.57</v>
      </c>
      <c r="S15" s="9">
        <f t="shared" si="1"/>
        <v>1542.9</v>
      </c>
      <c r="T15" s="33"/>
      <c r="U15" s="132">
        <f>COUNTIF('Premium Rate Summary'!$W$6:$W$91,'2018 GTCMHI Medical Plan Rates'!A15)</f>
        <v>4</v>
      </c>
      <c r="V15" s="48">
        <f>COUNTIF('Premium Rate Summary - County'!$V$6:$V$94,'2018 GTCMHI Medical Plan Rates'!A15)</f>
        <v>0</v>
      </c>
    </row>
    <row r="16" spans="1:24" s="7" customFormat="1" ht="20.100000000000001" customHeight="1" x14ac:dyDescent="0.2">
      <c r="A16" s="37" t="s">
        <v>60</v>
      </c>
      <c r="B16" s="142" t="s">
        <v>319</v>
      </c>
      <c r="C16" s="143"/>
      <c r="D16" s="143"/>
      <c r="E16" s="144"/>
      <c r="F16" s="9" t="s">
        <v>30</v>
      </c>
      <c r="G16" s="9">
        <v>500</v>
      </c>
      <c r="H16" s="9">
        <v>1500</v>
      </c>
      <c r="I16" s="9">
        <v>2000</v>
      </c>
      <c r="J16" s="9">
        <v>6000</v>
      </c>
      <c r="K16" s="9" t="s">
        <v>30</v>
      </c>
      <c r="L16" s="9">
        <v>500</v>
      </c>
      <c r="M16" s="9">
        <v>1500</v>
      </c>
      <c r="N16" s="9">
        <v>2500</v>
      </c>
      <c r="O16" s="9">
        <v>7500</v>
      </c>
      <c r="P16" s="9">
        <v>532.32000000000005</v>
      </c>
      <c r="Q16" s="9">
        <v>1151.55</v>
      </c>
      <c r="R16" s="9">
        <f t="shared" si="0"/>
        <v>553.61</v>
      </c>
      <c r="S16" s="9">
        <f t="shared" si="1"/>
        <v>1197.6099999999999</v>
      </c>
      <c r="T16" s="33"/>
      <c r="U16" s="132">
        <f>COUNTIF('Premium Rate Summary'!$W$6:$W$91,'2018 GTCMHI Medical Plan Rates'!A16)</f>
        <v>0</v>
      </c>
      <c r="V16" s="48">
        <f>COUNTIF('Premium Rate Summary - County'!$V$6:$V$94,'2018 GTCMHI Medical Plan Rates'!A16)</f>
        <v>2</v>
      </c>
    </row>
    <row r="17" spans="1:22" s="7" customFormat="1" ht="20.100000000000001" customHeight="1" x14ac:dyDescent="0.2">
      <c r="A17" s="46" t="s">
        <v>85</v>
      </c>
      <c r="B17" s="133" t="s">
        <v>320</v>
      </c>
      <c r="C17" s="133"/>
      <c r="D17" s="133"/>
      <c r="E17" s="133"/>
      <c r="F17" s="9" t="s">
        <v>30</v>
      </c>
      <c r="G17" s="9">
        <v>50</v>
      </c>
      <c r="H17" s="9">
        <v>150</v>
      </c>
      <c r="I17" s="9">
        <v>400</v>
      </c>
      <c r="J17" s="9">
        <v>1200</v>
      </c>
      <c r="K17" s="9" t="s">
        <v>30</v>
      </c>
      <c r="L17" s="9">
        <v>50</v>
      </c>
      <c r="M17" s="9">
        <v>150</v>
      </c>
      <c r="N17" s="9">
        <v>400</v>
      </c>
      <c r="O17" s="9">
        <v>1200</v>
      </c>
      <c r="P17" s="9">
        <v>775.09</v>
      </c>
      <c r="Q17" s="9">
        <v>1802.91</v>
      </c>
      <c r="R17" s="9">
        <f t="shared" si="0"/>
        <v>806.09</v>
      </c>
      <c r="S17" s="9">
        <f t="shared" si="1"/>
        <v>1875.03</v>
      </c>
      <c r="T17" s="33"/>
      <c r="U17" s="132">
        <f>COUNTIF('Premium Rate Summary'!$W$6:$W$91,'2018 GTCMHI Medical Plan Rates'!A17)</f>
        <v>1</v>
      </c>
      <c r="V17" s="48">
        <f>COUNTIF('Premium Rate Summary - County'!$V$6:$V$94,'2018 GTCMHI Medical Plan Rates'!A17)</f>
        <v>0</v>
      </c>
    </row>
    <row r="18" spans="1:22" s="7" customFormat="1" ht="20.100000000000001" customHeight="1" x14ac:dyDescent="0.2">
      <c r="A18" s="41"/>
      <c r="B18" s="51"/>
      <c r="C18" s="51"/>
      <c r="D18" s="51"/>
      <c r="E18" s="51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1"/>
    </row>
    <row r="19" spans="1:22" s="7" customFormat="1" ht="15.95" customHeight="1" x14ac:dyDescent="0.2"/>
    <row r="20" spans="1:22" s="7" customFormat="1" ht="15.95" customHeight="1" x14ac:dyDescent="0.2"/>
  </sheetData>
  <mergeCells count="24">
    <mergeCell ref="U6:V6"/>
    <mergeCell ref="A4:S4"/>
    <mergeCell ref="P5:Q6"/>
    <mergeCell ref="B13:E13"/>
    <mergeCell ref="B14:E14"/>
    <mergeCell ref="R5:S6"/>
    <mergeCell ref="A5:A7"/>
    <mergeCell ref="B5:E7"/>
    <mergeCell ref="B9:E9"/>
    <mergeCell ref="B10:E10"/>
    <mergeCell ref="B11:E11"/>
    <mergeCell ref="B8:E8"/>
    <mergeCell ref="B17:E17"/>
    <mergeCell ref="G6:H6"/>
    <mergeCell ref="F5:J5"/>
    <mergeCell ref="L6:M6"/>
    <mergeCell ref="K5:O5"/>
    <mergeCell ref="F6:F7"/>
    <mergeCell ref="K6:K7"/>
    <mergeCell ref="N6:O6"/>
    <mergeCell ref="I6:J6"/>
    <mergeCell ref="B15:E15"/>
    <mergeCell ref="B16:E16"/>
    <mergeCell ref="B12:E12"/>
  </mergeCells>
  <phoneticPr fontId="1" type="noConversion"/>
  <pageMargins left="0.25" right="0.25" top="0.5" bottom="0.5" header="0.5" footer="0.25"/>
  <pageSetup paperSize="5" scale="54" orientation="landscape" r:id="rId1"/>
  <headerFooter alignWithMargins="0">
    <oddFooter>&amp;L&amp;"Times New Roman,Bold Italic"Prepared By: Locey &amp; Cahill, LLC&amp;R&amp;"Times New Roman,Bold Italic"&amp;D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selection activeCell="C30" sqref="C30"/>
    </sheetView>
  </sheetViews>
  <sheetFormatPr defaultRowHeight="12.75" x14ac:dyDescent="0.2"/>
  <cols>
    <col min="1" max="1" width="28.140625" style="7" customWidth="1"/>
    <col min="2" max="2" width="24.7109375" style="7" customWidth="1"/>
    <col min="3" max="5" width="17.85546875" style="7" customWidth="1"/>
    <col min="6" max="16384" width="9.140625" style="7"/>
  </cols>
  <sheetData>
    <row r="1" spans="1:5" ht="19.5" x14ac:dyDescent="0.2">
      <c r="A1" s="159" t="s">
        <v>0</v>
      </c>
      <c r="B1" s="159"/>
      <c r="C1" s="159"/>
      <c r="D1" s="159"/>
      <c r="E1" s="159"/>
    </row>
    <row r="2" spans="1:5" ht="13.5" x14ac:dyDescent="0.2">
      <c r="A2" s="160" t="s">
        <v>418</v>
      </c>
      <c r="B2" s="160"/>
      <c r="C2" s="160"/>
      <c r="D2" s="160"/>
      <c r="E2" s="160"/>
    </row>
    <row r="3" spans="1:5" ht="20.100000000000001" customHeight="1" x14ac:dyDescent="0.2">
      <c r="A3" s="161" t="s">
        <v>394</v>
      </c>
      <c r="B3" s="161"/>
      <c r="C3" s="120" t="s">
        <v>50</v>
      </c>
      <c r="D3" s="119" t="s">
        <v>51</v>
      </c>
      <c r="E3" s="120" t="s">
        <v>52</v>
      </c>
    </row>
    <row r="4" spans="1:5" ht="20.100000000000001" customHeight="1" x14ac:dyDescent="0.2">
      <c r="A4" s="161" t="s">
        <v>395</v>
      </c>
      <c r="B4" s="161"/>
      <c r="C4" s="111">
        <f>COUNTIF('Premium Rate Summary'!$P$6:$P$93,'2018 GTCMHIC 2-Tier Rx Plans'!C3)</f>
        <v>1</v>
      </c>
      <c r="D4" s="112">
        <f>COUNTIF('Premium Rate Summary'!$P$6:$P$93,'2018 GTCMHIC 2-Tier Rx Plans'!D3)</f>
        <v>1</v>
      </c>
      <c r="E4" s="111">
        <f>COUNTIF('Premium Rate Summary'!$P$6:$P$93,'2018 GTCMHIC 2-Tier Rx Plans'!E3)</f>
        <v>7</v>
      </c>
    </row>
    <row r="5" spans="1:5" ht="20.100000000000001" customHeight="1" x14ac:dyDescent="0.2">
      <c r="A5" s="165" t="s">
        <v>419</v>
      </c>
      <c r="B5" s="166"/>
      <c r="C5" s="111">
        <f>COUNTIF('Premium Rate Summary - County'!O6:O95,'2018 GTCMHIC 2-Tier Rx Plans'!C3)</f>
        <v>0</v>
      </c>
      <c r="D5" s="112">
        <f>COUNTIF('Premium Rate Summary - County'!P6:P95,'2018 GTCMHIC 2-Tier Rx Plans'!D3)</f>
        <v>0</v>
      </c>
      <c r="E5" s="111">
        <f>COUNTIF('Premium Rate Summary - County'!Q6:Q95,'2018 GTCMHIC 2-Tier Rx Plans'!E3)</f>
        <v>0</v>
      </c>
    </row>
    <row r="6" spans="1:5" ht="20.100000000000001" customHeight="1" x14ac:dyDescent="0.2">
      <c r="A6" s="161" t="s">
        <v>4</v>
      </c>
      <c r="B6" s="116" t="s">
        <v>396</v>
      </c>
      <c r="C6" s="22">
        <v>1</v>
      </c>
      <c r="D6" s="117">
        <v>2</v>
      </c>
      <c r="E6" s="22">
        <v>2</v>
      </c>
    </row>
    <row r="7" spans="1:5" ht="20.100000000000001" customHeight="1" x14ac:dyDescent="0.2">
      <c r="A7" s="161"/>
      <c r="B7" s="116" t="s">
        <v>397</v>
      </c>
      <c r="C7" s="162">
        <v>1</v>
      </c>
      <c r="D7" s="163">
        <v>5</v>
      </c>
      <c r="E7" s="162">
        <v>10</v>
      </c>
    </row>
    <row r="8" spans="1:5" ht="20.100000000000001" customHeight="1" x14ac:dyDescent="0.2">
      <c r="A8" s="161"/>
      <c r="B8" s="116" t="s">
        <v>398</v>
      </c>
      <c r="C8" s="162"/>
      <c r="D8" s="163"/>
      <c r="E8" s="162"/>
    </row>
    <row r="9" spans="1:5" ht="20.100000000000001" customHeight="1" x14ac:dyDescent="0.2">
      <c r="A9" s="161"/>
      <c r="B9" s="116" t="s">
        <v>399</v>
      </c>
      <c r="C9" s="113">
        <v>90</v>
      </c>
      <c r="D9" s="118">
        <v>90</v>
      </c>
      <c r="E9" s="113">
        <v>90</v>
      </c>
    </row>
    <row r="10" spans="1:5" ht="20.100000000000001" customHeight="1" x14ac:dyDescent="0.2">
      <c r="A10" s="161" t="s">
        <v>5</v>
      </c>
      <c r="B10" s="116" t="s">
        <v>396</v>
      </c>
      <c r="C10" s="22">
        <v>0</v>
      </c>
      <c r="D10" s="117">
        <v>0</v>
      </c>
      <c r="E10" s="22">
        <v>2</v>
      </c>
    </row>
    <row r="11" spans="1:5" ht="20.100000000000001" customHeight="1" x14ac:dyDescent="0.2">
      <c r="A11" s="161"/>
      <c r="B11" s="116" t="s">
        <v>397</v>
      </c>
      <c r="C11" s="155">
        <v>0</v>
      </c>
      <c r="D11" s="157">
        <v>0</v>
      </c>
      <c r="E11" s="155">
        <v>10</v>
      </c>
    </row>
    <row r="12" spans="1:5" ht="20.100000000000001" customHeight="1" x14ac:dyDescent="0.2">
      <c r="A12" s="161"/>
      <c r="B12" s="116" t="s">
        <v>398</v>
      </c>
      <c r="C12" s="156"/>
      <c r="D12" s="158"/>
      <c r="E12" s="156"/>
    </row>
    <row r="13" spans="1:5" ht="20.100000000000001" customHeight="1" x14ac:dyDescent="0.2">
      <c r="A13" s="161"/>
      <c r="B13" s="116" t="s">
        <v>399</v>
      </c>
      <c r="C13" s="113">
        <v>90</v>
      </c>
      <c r="D13" s="118">
        <v>90</v>
      </c>
      <c r="E13" s="113">
        <v>90</v>
      </c>
    </row>
    <row r="14" spans="1:5" ht="20.100000000000001" customHeight="1" x14ac:dyDescent="0.2">
      <c r="A14" s="116" t="s">
        <v>400</v>
      </c>
      <c r="B14" s="116"/>
      <c r="C14" s="113" t="s">
        <v>118</v>
      </c>
      <c r="D14" s="118" t="s">
        <v>118</v>
      </c>
      <c r="E14" s="113" t="s">
        <v>118</v>
      </c>
    </row>
    <row r="15" spans="1:5" ht="20.100000000000001" customHeight="1" x14ac:dyDescent="0.2">
      <c r="A15" s="165" t="s">
        <v>401</v>
      </c>
      <c r="B15" s="166"/>
      <c r="C15" s="113" t="s">
        <v>402</v>
      </c>
      <c r="D15" s="118" t="s">
        <v>402</v>
      </c>
      <c r="E15" s="113" t="s">
        <v>402</v>
      </c>
    </row>
    <row r="16" spans="1:5" ht="20.100000000000001" customHeight="1" x14ac:dyDescent="0.2">
      <c r="A16" s="167" t="s">
        <v>403</v>
      </c>
      <c r="B16" s="116" t="s">
        <v>404</v>
      </c>
      <c r="C16" s="113" t="s">
        <v>405</v>
      </c>
      <c r="D16" s="118" t="s">
        <v>405</v>
      </c>
      <c r="E16" s="113" t="s">
        <v>405</v>
      </c>
    </row>
    <row r="17" spans="1:5" ht="20.100000000000001" customHeight="1" x14ac:dyDescent="0.2">
      <c r="A17" s="167"/>
      <c r="B17" s="116" t="s">
        <v>407</v>
      </c>
      <c r="C17" s="113" t="s">
        <v>405</v>
      </c>
      <c r="D17" s="118" t="s">
        <v>405</v>
      </c>
      <c r="E17" s="113" t="s">
        <v>405</v>
      </c>
    </row>
    <row r="18" spans="1:5" ht="20.100000000000001" customHeight="1" x14ac:dyDescent="0.2">
      <c r="A18" s="172" t="s">
        <v>408</v>
      </c>
      <c r="B18" s="173"/>
      <c r="C18" s="113" t="s">
        <v>409</v>
      </c>
      <c r="D18" s="118" t="s">
        <v>409</v>
      </c>
      <c r="E18" s="113" t="s">
        <v>409</v>
      </c>
    </row>
    <row r="19" spans="1:5" ht="20.100000000000001" customHeight="1" x14ac:dyDescent="0.2">
      <c r="A19" s="172" t="s">
        <v>410</v>
      </c>
      <c r="B19" s="173"/>
      <c r="C19" s="113" t="s">
        <v>409</v>
      </c>
      <c r="D19" s="118" t="s">
        <v>409</v>
      </c>
      <c r="E19" s="113" t="s">
        <v>409</v>
      </c>
    </row>
    <row r="20" spans="1:5" ht="30" customHeight="1" x14ac:dyDescent="0.2">
      <c r="A20" s="174" t="s">
        <v>411</v>
      </c>
      <c r="B20" s="175"/>
      <c r="C20" s="113" t="s">
        <v>117</v>
      </c>
      <c r="D20" s="118" t="s">
        <v>117</v>
      </c>
      <c r="E20" s="113" t="s">
        <v>117</v>
      </c>
    </row>
    <row r="21" spans="1:5" ht="20.100000000000001" customHeight="1" x14ac:dyDescent="0.2">
      <c r="A21" s="165" t="s">
        <v>412</v>
      </c>
      <c r="B21" s="166"/>
      <c r="C21" s="113" t="s">
        <v>117</v>
      </c>
      <c r="D21" s="118" t="s">
        <v>117</v>
      </c>
      <c r="E21" s="113" t="s">
        <v>117</v>
      </c>
    </row>
    <row r="22" spans="1:5" ht="20.100000000000001" customHeight="1" x14ac:dyDescent="0.2">
      <c r="A22" s="165" t="s">
        <v>413</v>
      </c>
      <c r="B22" s="166"/>
      <c r="C22" s="113" t="s">
        <v>117</v>
      </c>
      <c r="D22" s="118" t="s">
        <v>117</v>
      </c>
      <c r="E22" s="113" t="s">
        <v>117</v>
      </c>
    </row>
    <row r="23" spans="1:5" ht="20.100000000000001" customHeight="1" x14ac:dyDescent="0.2">
      <c r="A23" s="165" t="s">
        <v>414</v>
      </c>
      <c r="B23" s="166"/>
      <c r="C23" s="113" t="s">
        <v>117</v>
      </c>
      <c r="D23" s="118" t="s">
        <v>117</v>
      </c>
      <c r="E23" s="113" t="s">
        <v>117</v>
      </c>
    </row>
    <row r="24" spans="1:5" ht="20.100000000000001" customHeight="1" x14ac:dyDescent="0.2">
      <c r="A24" s="165" t="s">
        <v>415</v>
      </c>
      <c r="B24" s="166"/>
      <c r="C24" s="113" t="s">
        <v>117</v>
      </c>
      <c r="D24" s="118" t="s">
        <v>117</v>
      </c>
      <c r="E24" s="113" t="s">
        <v>117</v>
      </c>
    </row>
    <row r="25" spans="1:5" ht="20.100000000000001" customHeight="1" x14ac:dyDescent="0.2">
      <c r="A25" s="165" t="s">
        <v>416</v>
      </c>
      <c r="B25" s="166"/>
      <c r="C25" s="113" t="s">
        <v>117</v>
      </c>
      <c r="D25" s="118" t="s">
        <v>117</v>
      </c>
      <c r="E25" s="113" t="s">
        <v>117</v>
      </c>
    </row>
    <row r="26" spans="1:5" ht="20.100000000000001" customHeight="1" x14ac:dyDescent="0.2">
      <c r="A26" s="167" t="s">
        <v>417</v>
      </c>
      <c r="B26" s="116" t="s">
        <v>1</v>
      </c>
      <c r="C26" s="22">
        <v>1000</v>
      </c>
      <c r="D26" s="117">
        <v>1000</v>
      </c>
      <c r="E26" s="22">
        <v>1000</v>
      </c>
    </row>
    <row r="27" spans="1:5" ht="20.100000000000001" customHeight="1" x14ac:dyDescent="0.2">
      <c r="A27" s="167"/>
      <c r="B27" s="116" t="s">
        <v>2</v>
      </c>
      <c r="C27" s="22">
        <v>3000</v>
      </c>
      <c r="D27" s="117">
        <v>3000</v>
      </c>
      <c r="E27" s="22">
        <v>3000</v>
      </c>
    </row>
    <row r="28" spans="1:5" ht="20.100000000000001" customHeight="1" x14ac:dyDescent="0.2">
      <c r="A28" s="168" t="s">
        <v>370</v>
      </c>
      <c r="B28" s="116" t="s">
        <v>1</v>
      </c>
      <c r="C28" s="22">
        <v>328.46</v>
      </c>
      <c r="D28" s="117">
        <v>324.01</v>
      </c>
      <c r="E28" s="22">
        <v>315.14</v>
      </c>
    </row>
    <row r="29" spans="1:5" ht="20.100000000000001" customHeight="1" x14ac:dyDescent="0.2">
      <c r="A29" s="169"/>
      <c r="B29" s="116" t="s">
        <v>2</v>
      </c>
      <c r="C29" s="22">
        <v>711.94</v>
      </c>
      <c r="D29" s="117">
        <v>702.28</v>
      </c>
      <c r="E29" s="22">
        <v>683.06</v>
      </c>
    </row>
    <row r="30" spans="1:5" ht="20.100000000000001" customHeight="1" x14ac:dyDescent="0.2">
      <c r="A30" s="170" t="s">
        <v>387</v>
      </c>
      <c r="B30" s="116" t="s">
        <v>1</v>
      </c>
      <c r="C30" s="22">
        <f>ROUND(+'2018 GTCMHIC 2-Tier Rx Plans'!C28*(1+'2018 GTCMHI Medical Plan Rates'!$H$2),2)</f>
        <v>341.6</v>
      </c>
      <c r="D30" s="117">
        <f>ROUND(+'2018 GTCMHIC 2-Tier Rx Plans'!D28*(1+'2018 GTCMHI Medical Plan Rates'!$H$2),2)</f>
        <v>336.97</v>
      </c>
      <c r="E30" s="22">
        <f>ROUND(+'2018 GTCMHIC 2-Tier Rx Plans'!E28*(1+'2018 GTCMHI Medical Plan Rates'!$H$2),2)</f>
        <v>327.75</v>
      </c>
    </row>
    <row r="31" spans="1:5" ht="20.100000000000001" customHeight="1" x14ac:dyDescent="0.2">
      <c r="A31" s="171"/>
      <c r="B31" s="116" t="s">
        <v>2</v>
      </c>
      <c r="C31" s="22">
        <f>ROUND(+'2018 GTCMHIC 2-Tier Rx Plans'!C29*(1+'2018 GTCMHI Medical Plan Rates'!$H$2),2)</f>
        <v>740.42</v>
      </c>
      <c r="D31" s="117">
        <f>ROUND(+'2018 GTCMHIC 2-Tier Rx Plans'!D29*(1+'2018 GTCMHI Medical Plan Rates'!$H$2),2)</f>
        <v>730.37</v>
      </c>
      <c r="E31" s="22">
        <f>ROUND(+'2018 GTCMHIC 2-Tier Rx Plans'!E29*(1+'2018 GTCMHI Medical Plan Rates'!$H$2),2)</f>
        <v>710.38</v>
      </c>
    </row>
    <row r="32" spans="1:5" ht="20.100000000000001" customHeight="1" x14ac:dyDescent="0.2">
      <c r="C32" s="23"/>
      <c r="D32" s="23"/>
      <c r="E32" s="23"/>
    </row>
    <row r="33" spans="1:5" ht="20.100000000000001" customHeight="1" x14ac:dyDescent="0.2">
      <c r="A33" s="164" t="s">
        <v>422</v>
      </c>
      <c r="B33" s="164"/>
      <c r="C33" s="164"/>
      <c r="D33" s="164"/>
      <c r="E33" s="164"/>
    </row>
    <row r="34" spans="1:5" ht="20.100000000000001" customHeight="1" x14ac:dyDescent="0.2"/>
  </sheetData>
  <mergeCells count="27">
    <mergeCell ref="A33:E33"/>
    <mergeCell ref="A5:B5"/>
    <mergeCell ref="A23:B23"/>
    <mergeCell ref="A24:B24"/>
    <mergeCell ref="A25:B25"/>
    <mergeCell ref="A26:A27"/>
    <mergeCell ref="A28:A29"/>
    <mergeCell ref="A30:A31"/>
    <mergeCell ref="A16:A17"/>
    <mergeCell ref="A18:B18"/>
    <mergeCell ref="A19:B19"/>
    <mergeCell ref="A20:B20"/>
    <mergeCell ref="A21:B21"/>
    <mergeCell ref="A22:B22"/>
    <mergeCell ref="A15:B15"/>
    <mergeCell ref="A10:A13"/>
    <mergeCell ref="C11:C12"/>
    <mergeCell ref="D11:D12"/>
    <mergeCell ref="E11:E12"/>
    <mergeCell ref="A1:E1"/>
    <mergeCell ref="A2:E2"/>
    <mergeCell ref="A3:B3"/>
    <mergeCell ref="A4:B4"/>
    <mergeCell ref="A6:A9"/>
    <mergeCell ref="C7:C8"/>
    <mergeCell ref="D7:D8"/>
    <mergeCell ref="E7:E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opLeftCell="A10" workbookViewId="0">
      <selection activeCell="A32" sqref="A32"/>
    </sheetView>
  </sheetViews>
  <sheetFormatPr defaultRowHeight="12.75" x14ac:dyDescent="0.2"/>
  <cols>
    <col min="1" max="1" width="28.140625" style="7" customWidth="1"/>
    <col min="2" max="2" width="24.7109375" style="7" customWidth="1"/>
    <col min="3" max="10" width="17.85546875" style="7" customWidth="1"/>
    <col min="11" max="11" width="16.7109375" style="7" customWidth="1"/>
    <col min="12" max="16384" width="9.140625" style="7"/>
  </cols>
  <sheetData>
    <row r="1" spans="1:10" ht="19.5" x14ac:dyDescent="0.2">
      <c r="A1" s="159" t="s">
        <v>0</v>
      </c>
      <c r="B1" s="159"/>
      <c r="C1" s="159"/>
      <c r="D1" s="159"/>
      <c r="E1" s="159"/>
      <c r="F1" s="159"/>
      <c r="G1" s="159"/>
      <c r="H1" s="159"/>
      <c r="I1" s="159"/>
      <c r="J1" s="159"/>
    </row>
    <row r="2" spans="1:10" ht="20.100000000000001" customHeight="1" x14ac:dyDescent="0.2">
      <c r="A2" s="160" t="s">
        <v>420</v>
      </c>
      <c r="B2" s="160"/>
      <c r="C2" s="160"/>
      <c r="D2" s="160"/>
      <c r="E2" s="160"/>
      <c r="F2" s="160"/>
      <c r="G2" s="160"/>
      <c r="H2" s="160"/>
      <c r="I2" s="160"/>
      <c r="J2" s="160"/>
    </row>
    <row r="3" spans="1:10" ht="20.100000000000001" customHeight="1" x14ac:dyDescent="0.2">
      <c r="A3" s="161" t="s">
        <v>394</v>
      </c>
      <c r="B3" s="161"/>
      <c r="C3" s="111" t="s">
        <v>63</v>
      </c>
      <c r="D3" s="119" t="s">
        <v>86</v>
      </c>
      <c r="E3" s="111" t="s">
        <v>66</v>
      </c>
      <c r="F3" s="112" t="s">
        <v>67</v>
      </c>
      <c r="G3" s="111" t="s">
        <v>69</v>
      </c>
      <c r="H3" s="112" t="s">
        <v>70</v>
      </c>
      <c r="I3" s="111" t="s">
        <v>71</v>
      </c>
      <c r="J3" s="112" t="s">
        <v>73</v>
      </c>
    </row>
    <row r="4" spans="1:10" ht="20.100000000000001" customHeight="1" x14ac:dyDescent="0.2">
      <c r="A4" s="161" t="s">
        <v>395</v>
      </c>
      <c r="B4" s="161"/>
      <c r="C4" s="111">
        <f>COUNTIF('Premium Rate Summary'!$P$6:$P$93,'2018 GTCMHIC 3-Tier Rx Plans'!C3)</f>
        <v>6</v>
      </c>
      <c r="D4" s="112">
        <f>COUNTIF('Premium Rate Summary'!$P$6:$P$93,'2018 GTCMHIC 3-Tier Rx Plans'!D3)</f>
        <v>5</v>
      </c>
      <c r="E4" s="114">
        <f>COUNTIF('Premium Rate Summary'!$P$6:$P$93,'2018 GTCMHIC 3-Tier Rx Plans'!E3)</f>
        <v>9</v>
      </c>
      <c r="F4" s="112">
        <f>COUNTIF('Premium Rate Summary'!$P$6:$P$93,'2018 GTCMHIC 3-Tier Rx Plans'!F3)</f>
        <v>2</v>
      </c>
      <c r="G4" s="114">
        <f>COUNTIF('Premium Rate Summary'!$P$6:$P$93,'2018 GTCMHIC 3-Tier Rx Plans'!G3)</f>
        <v>13</v>
      </c>
      <c r="H4" s="115">
        <f>COUNTIF('Premium Rate Summary'!$P$6:$P$93,'2018 GTCMHIC 3-Tier Rx Plans'!H3)</f>
        <v>2</v>
      </c>
      <c r="I4" s="111">
        <f>COUNTIF('Premium Rate Summary'!$P$6:$P$93,'2018 GTCMHIC 3-Tier Rx Plans'!I3)</f>
        <v>0</v>
      </c>
      <c r="J4" s="112">
        <f>COUNTIF('Premium Rate Summary'!$P$6:$P$93,'2018 GTCMHIC 3-Tier Rx Plans'!J3)</f>
        <v>6</v>
      </c>
    </row>
    <row r="5" spans="1:10" ht="20.100000000000001" customHeight="1" x14ac:dyDescent="0.2">
      <c r="A5" s="161" t="s">
        <v>419</v>
      </c>
      <c r="B5" s="161"/>
      <c r="C5" s="111">
        <f>COUNTIF('Premium Rate Summary - County'!$O$6:$O$95,'2018 GTCMHIC 3-Tier Rx Plans'!C3)</f>
        <v>4</v>
      </c>
      <c r="D5" s="112">
        <f>COUNTIF('Premium Rate Summary - County'!$O$6:$O$95,'2018 GTCMHIC 3-Tier Rx Plans'!D3)</f>
        <v>0</v>
      </c>
      <c r="E5" s="114">
        <f>COUNTIF('Premium Rate Summary - County'!$O$6:$O$95,'2018 GTCMHIC 3-Tier Rx Plans'!E3)</f>
        <v>0</v>
      </c>
      <c r="F5" s="112">
        <f>COUNTIF('Premium Rate Summary - County'!$O$6:$O$95,'2018 GTCMHIC 3-Tier Rx Plans'!F3)</f>
        <v>58</v>
      </c>
      <c r="G5" s="114">
        <f>COUNTIF('Premium Rate Summary - County'!$O$6:$O$95,'2018 GTCMHIC 3-Tier Rx Plans'!G3)</f>
        <v>0</v>
      </c>
      <c r="H5" s="112">
        <f>COUNTIF('Premium Rate Summary - County'!$O$6:$O$95,'2018 GTCMHIC 3-Tier Rx Plans'!H3)</f>
        <v>0</v>
      </c>
      <c r="I5" s="111">
        <f>COUNTIF('Premium Rate Summary - County'!$O$6:$O$95,'2018 GTCMHIC 3-Tier Rx Plans'!I3)</f>
        <v>2</v>
      </c>
      <c r="J5" s="112">
        <f>COUNTIF('Premium Rate Summary - County'!$O$6:$O$95,'2018 GTCMHIC 3-Tier Rx Plans'!J3)</f>
        <v>0</v>
      </c>
    </row>
    <row r="6" spans="1:10" ht="20.100000000000001" customHeight="1" x14ac:dyDescent="0.2">
      <c r="A6" s="161" t="s">
        <v>4</v>
      </c>
      <c r="B6" s="116" t="s">
        <v>396</v>
      </c>
      <c r="C6" s="22">
        <v>5</v>
      </c>
      <c r="D6" s="117">
        <v>5</v>
      </c>
      <c r="E6" s="22">
        <v>5</v>
      </c>
      <c r="F6" s="117">
        <v>5</v>
      </c>
      <c r="G6" s="22">
        <v>10</v>
      </c>
      <c r="H6" s="117">
        <v>15</v>
      </c>
      <c r="I6" s="122">
        <v>0.2</v>
      </c>
      <c r="J6" s="123">
        <v>0.2</v>
      </c>
    </row>
    <row r="7" spans="1:10" ht="20.100000000000001" customHeight="1" x14ac:dyDescent="0.2">
      <c r="A7" s="161"/>
      <c r="B7" s="116" t="s">
        <v>397</v>
      </c>
      <c r="C7" s="22">
        <v>10</v>
      </c>
      <c r="D7" s="117">
        <v>15</v>
      </c>
      <c r="E7" s="22">
        <v>15</v>
      </c>
      <c r="F7" s="117">
        <v>20</v>
      </c>
      <c r="G7" s="22">
        <v>25</v>
      </c>
      <c r="H7" s="117">
        <v>30</v>
      </c>
      <c r="I7" s="122">
        <v>0.2</v>
      </c>
      <c r="J7" s="123">
        <v>0.3</v>
      </c>
    </row>
    <row r="8" spans="1:10" ht="20.100000000000001" customHeight="1" x14ac:dyDescent="0.2">
      <c r="A8" s="161"/>
      <c r="B8" s="116" t="s">
        <v>398</v>
      </c>
      <c r="C8" s="22">
        <v>25</v>
      </c>
      <c r="D8" s="117">
        <v>30</v>
      </c>
      <c r="E8" s="22">
        <v>30</v>
      </c>
      <c r="F8" s="117">
        <v>35</v>
      </c>
      <c r="G8" s="22">
        <v>40</v>
      </c>
      <c r="H8" s="117">
        <v>45</v>
      </c>
      <c r="I8" s="122">
        <v>0.4</v>
      </c>
      <c r="J8" s="123">
        <v>0.5</v>
      </c>
    </row>
    <row r="9" spans="1:10" ht="20.100000000000001" customHeight="1" x14ac:dyDescent="0.2">
      <c r="A9" s="161"/>
      <c r="B9" s="116" t="s">
        <v>399</v>
      </c>
      <c r="C9" s="113">
        <v>30</v>
      </c>
      <c r="D9" s="118">
        <v>30</v>
      </c>
      <c r="E9" s="113">
        <v>30</v>
      </c>
      <c r="F9" s="118">
        <v>30</v>
      </c>
      <c r="G9" s="113">
        <v>30</v>
      </c>
      <c r="H9" s="118">
        <v>30</v>
      </c>
      <c r="I9" s="113">
        <v>30</v>
      </c>
      <c r="J9" s="118">
        <v>30</v>
      </c>
    </row>
    <row r="10" spans="1:10" ht="20.100000000000001" customHeight="1" x14ac:dyDescent="0.2">
      <c r="A10" s="161" t="s">
        <v>5</v>
      </c>
      <c r="B10" s="116" t="s">
        <v>396</v>
      </c>
      <c r="C10" s="22">
        <v>10</v>
      </c>
      <c r="D10" s="117">
        <v>5</v>
      </c>
      <c r="E10" s="22">
        <v>10</v>
      </c>
      <c r="F10" s="117">
        <v>10</v>
      </c>
      <c r="G10" s="22">
        <v>20</v>
      </c>
      <c r="H10" s="117">
        <v>30</v>
      </c>
      <c r="I10" s="122">
        <v>0.15</v>
      </c>
      <c r="J10" s="123">
        <v>0.2</v>
      </c>
    </row>
    <row r="11" spans="1:10" ht="20.100000000000001" customHeight="1" x14ac:dyDescent="0.2">
      <c r="A11" s="161"/>
      <c r="B11" s="116" t="s">
        <v>397</v>
      </c>
      <c r="C11" s="22">
        <v>20</v>
      </c>
      <c r="D11" s="117">
        <v>15</v>
      </c>
      <c r="E11" s="22">
        <v>30</v>
      </c>
      <c r="F11" s="117">
        <v>40</v>
      </c>
      <c r="G11" s="22">
        <v>50</v>
      </c>
      <c r="H11" s="117">
        <v>60</v>
      </c>
      <c r="I11" s="122">
        <v>0.15</v>
      </c>
      <c r="J11" s="123">
        <v>0.3</v>
      </c>
    </row>
    <row r="12" spans="1:10" ht="20.100000000000001" customHeight="1" x14ac:dyDescent="0.2">
      <c r="A12" s="161"/>
      <c r="B12" s="116" t="s">
        <v>398</v>
      </c>
      <c r="C12" s="22">
        <v>50</v>
      </c>
      <c r="D12" s="117">
        <v>30</v>
      </c>
      <c r="E12" s="22">
        <v>60</v>
      </c>
      <c r="F12" s="117">
        <v>70</v>
      </c>
      <c r="G12" s="22">
        <v>80</v>
      </c>
      <c r="H12" s="117">
        <v>90</v>
      </c>
      <c r="I12" s="122">
        <v>0.4</v>
      </c>
      <c r="J12" s="123">
        <v>0.5</v>
      </c>
    </row>
    <row r="13" spans="1:10" ht="20.100000000000001" customHeight="1" x14ac:dyDescent="0.2">
      <c r="A13" s="161"/>
      <c r="B13" s="116" t="s">
        <v>399</v>
      </c>
      <c r="C13" s="113">
        <v>90</v>
      </c>
      <c r="D13" s="118">
        <v>90</v>
      </c>
      <c r="E13" s="113">
        <v>90</v>
      </c>
      <c r="F13" s="118">
        <v>90</v>
      </c>
      <c r="G13" s="113">
        <v>90</v>
      </c>
      <c r="H13" s="118">
        <v>90</v>
      </c>
      <c r="I13" s="113">
        <v>90</v>
      </c>
      <c r="J13" s="118">
        <v>90</v>
      </c>
    </row>
    <row r="14" spans="1:10" ht="20.100000000000001" customHeight="1" x14ac:dyDescent="0.2">
      <c r="A14" s="116" t="s">
        <v>400</v>
      </c>
      <c r="B14" s="116"/>
      <c r="C14" s="113" t="s">
        <v>118</v>
      </c>
      <c r="D14" s="118" t="s">
        <v>118</v>
      </c>
      <c r="E14" s="113" t="s">
        <v>118</v>
      </c>
      <c r="F14" s="118" t="s">
        <v>118</v>
      </c>
      <c r="G14" s="113" t="s">
        <v>118</v>
      </c>
      <c r="H14" s="118" t="s">
        <v>118</v>
      </c>
      <c r="I14" s="113" t="s">
        <v>118</v>
      </c>
      <c r="J14" s="118" t="s">
        <v>118</v>
      </c>
    </row>
    <row r="15" spans="1:10" ht="20.100000000000001" customHeight="1" x14ac:dyDescent="0.2">
      <c r="A15" s="165" t="s">
        <v>401</v>
      </c>
      <c r="B15" s="166"/>
      <c r="C15" s="113" t="s">
        <v>402</v>
      </c>
      <c r="D15" s="118" t="s">
        <v>402</v>
      </c>
      <c r="E15" s="113" t="s">
        <v>402</v>
      </c>
      <c r="F15" s="118" t="s">
        <v>402</v>
      </c>
      <c r="G15" s="113" t="s">
        <v>402</v>
      </c>
      <c r="H15" s="118" t="s">
        <v>402</v>
      </c>
      <c r="I15" s="113" t="s">
        <v>402</v>
      </c>
      <c r="J15" s="118" t="s">
        <v>402</v>
      </c>
    </row>
    <row r="16" spans="1:10" ht="20.100000000000001" customHeight="1" x14ac:dyDescent="0.2">
      <c r="A16" s="167" t="s">
        <v>403</v>
      </c>
      <c r="B16" s="116" t="s">
        <v>404</v>
      </c>
      <c r="C16" s="113" t="s">
        <v>406</v>
      </c>
      <c r="D16" s="118" t="s">
        <v>406</v>
      </c>
      <c r="E16" s="113" t="s">
        <v>406</v>
      </c>
      <c r="F16" s="118" t="s">
        <v>406</v>
      </c>
      <c r="G16" s="113" t="s">
        <v>406</v>
      </c>
      <c r="H16" s="118" t="s">
        <v>406</v>
      </c>
      <c r="I16" s="113" t="s">
        <v>406</v>
      </c>
      <c r="J16" s="118" t="s">
        <v>406</v>
      </c>
    </row>
    <row r="17" spans="1:10" ht="20.100000000000001" customHeight="1" x14ac:dyDescent="0.2">
      <c r="A17" s="167"/>
      <c r="B17" s="116" t="s">
        <v>407</v>
      </c>
      <c r="C17" s="113" t="s">
        <v>406</v>
      </c>
      <c r="D17" s="118" t="s">
        <v>406</v>
      </c>
      <c r="E17" s="113" t="s">
        <v>406</v>
      </c>
      <c r="F17" s="118" t="s">
        <v>406</v>
      </c>
      <c r="G17" s="113" t="s">
        <v>406</v>
      </c>
      <c r="H17" s="118" t="s">
        <v>406</v>
      </c>
      <c r="I17" s="113" t="s">
        <v>406</v>
      </c>
      <c r="J17" s="118" t="s">
        <v>406</v>
      </c>
    </row>
    <row r="18" spans="1:10" ht="20.100000000000001" customHeight="1" x14ac:dyDescent="0.2">
      <c r="A18" s="172" t="s">
        <v>408</v>
      </c>
      <c r="B18" s="173"/>
      <c r="C18" s="113" t="s">
        <v>409</v>
      </c>
      <c r="D18" s="118" t="s">
        <v>409</v>
      </c>
      <c r="E18" s="113" t="s">
        <v>409</v>
      </c>
      <c r="F18" s="118" t="s">
        <v>409</v>
      </c>
      <c r="G18" s="113" t="s">
        <v>409</v>
      </c>
      <c r="H18" s="118" t="s">
        <v>409</v>
      </c>
      <c r="I18" s="113" t="s">
        <v>409</v>
      </c>
      <c r="J18" s="118" t="s">
        <v>409</v>
      </c>
    </row>
    <row r="19" spans="1:10" ht="20.100000000000001" customHeight="1" x14ac:dyDescent="0.2">
      <c r="A19" s="172" t="s">
        <v>410</v>
      </c>
      <c r="B19" s="173"/>
      <c r="C19" s="113" t="s">
        <v>409</v>
      </c>
      <c r="D19" s="118" t="s">
        <v>409</v>
      </c>
      <c r="E19" s="113" t="s">
        <v>409</v>
      </c>
      <c r="F19" s="118" t="s">
        <v>409</v>
      </c>
      <c r="G19" s="113" t="s">
        <v>409</v>
      </c>
      <c r="H19" s="118" t="s">
        <v>409</v>
      </c>
      <c r="I19" s="113" t="s">
        <v>409</v>
      </c>
      <c r="J19" s="118" t="s">
        <v>409</v>
      </c>
    </row>
    <row r="20" spans="1:10" ht="30" customHeight="1" x14ac:dyDescent="0.2">
      <c r="A20" s="174" t="s">
        <v>411</v>
      </c>
      <c r="B20" s="175"/>
      <c r="C20" s="113" t="s">
        <v>409</v>
      </c>
      <c r="D20" s="118" t="s">
        <v>409</v>
      </c>
      <c r="E20" s="113" t="s">
        <v>409</v>
      </c>
      <c r="F20" s="118" t="s">
        <v>409</v>
      </c>
      <c r="G20" s="113" t="s">
        <v>409</v>
      </c>
      <c r="H20" s="118" t="s">
        <v>409</v>
      </c>
      <c r="I20" s="113" t="s">
        <v>409</v>
      </c>
      <c r="J20" s="118" t="s">
        <v>409</v>
      </c>
    </row>
    <row r="21" spans="1:10" ht="20.100000000000001" customHeight="1" x14ac:dyDescent="0.2">
      <c r="A21" s="165" t="s">
        <v>412</v>
      </c>
      <c r="B21" s="166"/>
      <c r="C21" s="113" t="s">
        <v>409</v>
      </c>
      <c r="D21" s="118" t="s">
        <v>409</v>
      </c>
      <c r="E21" s="113" t="s">
        <v>409</v>
      </c>
      <c r="F21" s="118" t="s">
        <v>409</v>
      </c>
      <c r="G21" s="113" t="s">
        <v>409</v>
      </c>
      <c r="H21" s="118" t="s">
        <v>409</v>
      </c>
      <c r="I21" s="113" t="s">
        <v>409</v>
      </c>
      <c r="J21" s="118" t="s">
        <v>409</v>
      </c>
    </row>
    <row r="22" spans="1:10" ht="20.100000000000001" customHeight="1" x14ac:dyDescent="0.2">
      <c r="A22" s="165" t="s">
        <v>413</v>
      </c>
      <c r="B22" s="166"/>
      <c r="C22" s="113" t="s">
        <v>409</v>
      </c>
      <c r="D22" s="118" t="s">
        <v>409</v>
      </c>
      <c r="E22" s="113" t="s">
        <v>409</v>
      </c>
      <c r="F22" s="118" t="s">
        <v>409</v>
      </c>
      <c r="G22" s="113" t="s">
        <v>409</v>
      </c>
      <c r="H22" s="118" t="s">
        <v>409</v>
      </c>
      <c r="I22" s="113" t="s">
        <v>409</v>
      </c>
      <c r="J22" s="118" t="s">
        <v>409</v>
      </c>
    </row>
    <row r="23" spans="1:10" ht="20.100000000000001" customHeight="1" x14ac:dyDescent="0.2">
      <c r="A23" s="165" t="s">
        <v>414</v>
      </c>
      <c r="B23" s="166"/>
      <c r="C23" s="113" t="s">
        <v>409</v>
      </c>
      <c r="D23" s="118" t="s">
        <v>409</v>
      </c>
      <c r="E23" s="113" t="s">
        <v>409</v>
      </c>
      <c r="F23" s="118" t="s">
        <v>409</v>
      </c>
      <c r="G23" s="113" t="s">
        <v>409</v>
      </c>
      <c r="H23" s="118" t="s">
        <v>409</v>
      </c>
      <c r="I23" s="113" t="s">
        <v>409</v>
      </c>
      <c r="J23" s="118" t="s">
        <v>409</v>
      </c>
    </row>
    <row r="24" spans="1:10" ht="20.100000000000001" customHeight="1" x14ac:dyDescent="0.2">
      <c r="A24" s="165" t="s">
        <v>415</v>
      </c>
      <c r="B24" s="166"/>
      <c r="C24" s="113" t="s">
        <v>409</v>
      </c>
      <c r="D24" s="118" t="s">
        <v>409</v>
      </c>
      <c r="E24" s="113" t="s">
        <v>409</v>
      </c>
      <c r="F24" s="118" t="s">
        <v>409</v>
      </c>
      <c r="G24" s="113" t="s">
        <v>409</v>
      </c>
      <c r="H24" s="118" t="s">
        <v>409</v>
      </c>
      <c r="I24" s="113" t="s">
        <v>409</v>
      </c>
      <c r="J24" s="118" t="s">
        <v>409</v>
      </c>
    </row>
    <row r="25" spans="1:10" ht="20.100000000000001" customHeight="1" x14ac:dyDescent="0.2">
      <c r="A25" s="165" t="s">
        <v>416</v>
      </c>
      <c r="B25" s="166"/>
      <c r="C25" s="113" t="s">
        <v>409</v>
      </c>
      <c r="D25" s="118" t="s">
        <v>409</v>
      </c>
      <c r="E25" s="113" t="s">
        <v>409</v>
      </c>
      <c r="F25" s="118" t="s">
        <v>409</v>
      </c>
      <c r="G25" s="113" t="s">
        <v>409</v>
      </c>
      <c r="H25" s="118" t="s">
        <v>409</v>
      </c>
      <c r="I25" s="113" t="s">
        <v>409</v>
      </c>
      <c r="J25" s="118" t="s">
        <v>409</v>
      </c>
    </row>
    <row r="26" spans="1:10" ht="20.100000000000001" customHeight="1" x14ac:dyDescent="0.2">
      <c r="A26" s="167" t="s">
        <v>417</v>
      </c>
      <c r="B26" s="116" t="s">
        <v>1</v>
      </c>
      <c r="C26" s="22">
        <v>1000</v>
      </c>
      <c r="D26" s="117">
        <v>1000</v>
      </c>
      <c r="E26" s="22">
        <v>1000</v>
      </c>
      <c r="F26" s="117">
        <v>2000</v>
      </c>
      <c r="G26" s="22">
        <v>2000</v>
      </c>
      <c r="H26" s="117">
        <v>2000</v>
      </c>
      <c r="I26" s="22">
        <v>2000</v>
      </c>
      <c r="J26" s="117">
        <v>2000</v>
      </c>
    </row>
    <row r="27" spans="1:10" ht="20.100000000000001" customHeight="1" x14ac:dyDescent="0.2">
      <c r="A27" s="167"/>
      <c r="B27" s="116" t="s">
        <v>2</v>
      </c>
      <c r="C27" s="22">
        <v>3000</v>
      </c>
      <c r="D27" s="117">
        <v>3000</v>
      </c>
      <c r="E27" s="22">
        <v>3000</v>
      </c>
      <c r="F27" s="117">
        <v>6000</v>
      </c>
      <c r="G27" s="22">
        <v>6000</v>
      </c>
      <c r="H27" s="117">
        <v>6000</v>
      </c>
      <c r="I27" s="22">
        <v>6000</v>
      </c>
      <c r="J27" s="117">
        <v>6000</v>
      </c>
    </row>
    <row r="28" spans="1:10" ht="20.100000000000001" customHeight="1" x14ac:dyDescent="0.2">
      <c r="A28" s="170" t="s">
        <v>370</v>
      </c>
      <c r="B28" s="116" t="s">
        <v>1</v>
      </c>
      <c r="C28" s="22">
        <v>242.26</v>
      </c>
      <c r="D28" s="117">
        <v>243.57</v>
      </c>
      <c r="E28" s="22">
        <v>214.63</v>
      </c>
      <c r="F28" s="117">
        <v>170.32</v>
      </c>
      <c r="G28" s="22">
        <v>144.13999999999999</v>
      </c>
      <c r="H28" s="117">
        <v>98.41</v>
      </c>
      <c r="I28" s="22">
        <v>107.53</v>
      </c>
      <c r="J28" s="117">
        <v>97.6</v>
      </c>
    </row>
    <row r="29" spans="1:10" ht="20.100000000000001" customHeight="1" x14ac:dyDescent="0.2">
      <c r="A29" s="171"/>
      <c r="B29" s="116" t="s">
        <v>2</v>
      </c>
      <c r="C29" s="22">
        <v>525.09</v>
      </c>
      <c r="D29" s="117">
        <v>527.19000000000005</v>
      </c>
      <c r="E29" s="22">
        <v>465.21</v>
      </c>
      <c r="F29" s="117">
        <v>369.2</v>
      </c>
      <c r="G29" s="22">
        <v>312.44</v>
      </c>
      <c r="H29" s="117">
        <v>213.3</v>
      </c>
      <c r="I29" s="22">
        <v>233.09</v>
      </c>
      <c r="J29" s="117">
        <v>211.52</v>
      </c>
    </row>
    <row r="30" spans="1:10" ht="20.100000000000001" customHeight="1" x14ac:dyDescent="0.2">
      <c r="A30" s="170" t="s">
        <v>387</v>
      </c>
      <c r="B30" s="116" t="s">
        <v>1</v>
      </c>
      <c r="C30" s="9">
        <f>ROUND(+'2018 GTCMHIC 3-Tier Rx Plans'!C28*(1+'2018 GTCMHI Medical Plan Rates'!$H$2),2)</f>
        <v>251.95</v>
      </c>
      <c r="D30" s="117">
        <f>ROUND(+'2018 GTCMHIC 3-Tier Rx Plans'!D28*(1+'2018 GTCMHI Medical Plan Rates'!$H$2),2)</f>
        <v>253.31</v>
      </c>
      <c r="E30" s="9">
        <f>ROUND(+'2018 GTCMHIC 3-Tier Rx Plans'!E28*(1+'2018 GTCMHI Medical Plan Rates'!$H$2),2)</f>
        <v>223.22</v>
      </c>
      <c r="F30" s="117">
        <f>ROUND(+'2018 GTCMHIC 3-Tier Rx Plans'!F28*(1+'2018 GTCMHI Medical Plan Rates'!$H$2),2)</f>
        <v>177.13</v>
      </c>
      <c r="G30" s="9">
        <f>ROUND(+'2018 GTCMHIC 3-Tier Rx Plans'!G28*(1+'2018 GTCMHI Medical Plan Rates'!$H$2),2)</f>
        <v>149.91</v>
      </c>
      <c r="H30" s="117">
        <f>ROUND(+'2018 GTCMHIC 3-Tier Rx Plans'!H28*(1+'2018 GTCMHI Medical Plan Rates'!$H$2),2)</f>
        <v>102.35</v>
      </c>
      <c r="I30" s="9">
        <f>ROUND(+'2018 GTCMHIC 3-Tier Rx Plans'!I28*(1+'2018 GTCMHI Medical Plan Rates'!$H$2),2)</f>
        <v>111.83</v>
      </c>
      <c r="J30" s="117">
        <f>ROUND(+'2018 GTCMHIC 3-Tier Rx Plans'!J28*(1+'2018 GTCMHI Medical Plan Rates'!$H$2),2)</f>
        <v>101.5</v>
      </c>
    </row>
    <row r="31" spans="1:10" ht="20.100000000000001" customHeight="1" x14ac:dyDescent="0.2">
      <c r="A31" s="171"/>
      <c r="B31" s="116" t="s">
        <v>2</v>
      </c>
      <c r="C31" s="9">
        <f>ROUND(+'2018 GTCMHIC 3-Tier Rx Plans'!C29*(1+'2018 GTCMHI Medical Plan Rates'!$H$2),2)</f>
        <v>546.09</v>
      </c>
      <c r="D31" s="117">
        <f>ROUND(+'2018 GTCMHIC 3-Tier Rx Plans'!D29*(1+'2018 GTCMHI Medical Plan Rates'!$H$2),2)</f>
        <v>548.28</v>
      </c>
      <c r="E31" s="9">
        <f>ROUND(+'2018 GTCMHIC 3-Tier Rx Plans'!E29*(1+'2018 GTCMHI Medical Plan Rates'!$H$2),2)</f>
        <v>483.82</v>
      </c>
      <c r="F31" s="117">
        <f>ROUND(+'2018 GTCMHIC 3-Tier Rx Plans'!F29*(1+'2018 GTCMHI Medical Plan Rates'!$H$2),2)</f>
        <v>383.97</v>
      </c>
      <c r="G31" s="9">
        <f>ROUND(+'2018 GTCMHIC 3-Tier Rx Plans'!G29*(1+'2018 GTCMHI Medical Plan Rates'!$H$2),2)</f>
        <v>324.94</v>
      </c>
      <c r="H31" s="117">
        <f>ROUND(+'2018 GTCMHIC 3-Tier Rx Plans'!H29*(1+'2018 GTCMHI Medical Plan Rates'!$H$2),2)</f>
        <v>221.83</v>
      </c>
      <c r="I31" s="9">
        <f>ROUND(+'2018 GTCMHIC 3-Tier Rx Plans'!I29*(1+'2018 GTCMHI Medical Plan Rates'!$H$2),2)</f>
        <v>242.41</v>
      </c>
      <c r="J31" s="117">
        <f>ROUND(+'2018 GTCMHIC 3-Tier Rx Plans'!J29*(1+'2018 GTCMHI Medical Plan Rates'!$H$2),2)</f>
        <v>219.98</v>
      </c>
    </row>
    <row r="32" spans="1:10" ht="20.100000000000001" customHeight="1" x14ac:dyDescent="0.2">
      <c r="C32" s="23"/>
      <c r="D32" s="23"/>
      <c r="E32" s="23"/>
      <c r="F32" s="23"/>
      <c r="G32" s="23"/>
      <c r="H32" s="23"/>
      <c r="I32" s="23"/>
      <c r="J32" s="23"/>
    </row>
    <row r="33" spans="1:5" ht="20.100000000000001" customHeight="1" x14ac:dyDescent="0.2">
      <c r="A33" s="164" t="s">
        <v>421</v>
      </c>
      <c r="B33" s="164"/>
      <c r="C33" s="124"/>
      <c r="D33" s="124"/>
      <c r="E33" s="124"/>
    </row>
    <row r="34" spans="1:5" ht="20.100000000000001" customHeight="1" x14ac:dyDescent="0.2"/>
    <row r="35" spans="1:5" ht="20.100000000000001" customHeight="1" x14ac:dyDescent="0.2"/>
    <row r="36" spans="1:5" ht="20.100000000000001" customHeight="1" x14ac:dyDescent="0.2"/>
    <row r="37" spans="1:5" ht="20.100000000000001" customHeight="1" x14ac:dyDescent="0.2"/>
    <row r="38" spans="1:5" ht="20.100000000000001" customHeight="1" x14ac:dyDescent="0.2"/>
    <row r="39" spans="1:5" ht="20.100000000000001" customHeight="1" x14ac:dyDescent="0.2"/>
  </sheetData>
  <mergeCells count="21">
    <mergeCell ref="A28:A29"/>
    <mergeCell ref="A30:A31"/>
    <mergeCell ref="A33:B33"/>
    <mergeCell ref="A21:B21"/>
    <mergeCell ref="A22:B22"/>
    <mergeCell ref="A23:B23"/>
    <mergeCell ref="A24:B24"/>
    <mergeCell ref="A25:B25"/>
    <mergeCell ref="A26:A27"/>
    <mergeCell ref="A20:B20"/>
    <mergeCell ref="A1:J1"/>
    <mergeCell ref="A2:J2"/>
    <mergeCell ref="A3:B3"/>
    <mergeCell ref="A4:B4"/>
    <mergeCell ref="A5:B5"/>
    <mergeCell ref="A6:A9"/>
    <mergeCell ref="A10:A13"/>
    <mergeCell ref="A15:B15"/>
    <mergeCell ref="A16:A17"/>
    <mergeCell ref="A18:B18"/>
    <mergeCell ref="A19:B1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workbookViewId="0">
      <selection activeCell="F33" sqref="F33"/>
    </sheetView>
  </sheetViews>
  <sheetFormatPr defaultRowHeight="12.75" x14ac:dyDescent="0.2"/>
  <cols>
    <col min="1" max="1" width="6.7109375" style="1" customWidth="1"/>
    <col min="2" max="9" width="18.7109375" style="1" customWidth="1"/>
    <col min="10" max="22" width="16.7109375" style="1" customWidth="1"/>
    <col min="23" max="16384" width="9.140625" style="1"/>
  </cols>
  <sheetData>
    <row r="1" spans="1:15" ht="18.75" x14ac:dyDescent="0.3">
      <c r="A1" s="2" t="s">
        <v>0</v>
      </c>
    </row>
    <row r="2" spans="1:15" s="7" customFormat="1" ht="20.100000000000001" customHeight="1" x14ac:dyDescent="0.2">
      <c r="A2" s="30" t="s">
        <v>391</v>
      </c>
      <c r="G2" s="42" t="s">
        <v>98</v>
      </c>
      <c r="H2" s="43">
        <v>0.04</v>
      </c>
    </row>
    <row r="3" spans="1:15" s="7" customFormat="1" ht="20.100000000000001" customHeight="1" x14ac:dyDescent="0.2"/>
    <row r="4" spans="1:15" s="7" customFormat="1" ht="20.100000000000001" customHeight="1" x14ac:dyDescent="0.2">
      <c r="A4" s="177" t="s">
        <v>122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</row>
    <row r="5" spans="1:15" s="7" customFormat="1" ht="20.100000000000001" customHeight="1" x14ac:dyDescent="0.2">
      <c r="A5" s="178" t="s">
        <v>96</v>
      </c>
      <c r="B5" s="177" t="s">
        <v>129</v>
      </c>
      <c r="C5" s="179" t="s">
        <v>4</v>
      </c>
      <c r="D5" s="179"/>
      <c r="E5" s="179"/>
      <c r="F5" s="179" t="s">
        <v>5</v>
      </c>
      <c r="G5" s="179"/>
      <c r="H5" s="179"/>
      <c r="I5" s="179" t="s">
        <v>370</v>
      </c>
      <c r="J5" s="179"/>
      <c r="K5" s="179"/>
      <c r="L5" s="179" t="s">
        <v>387</v>
      </c>
      <c r="M5" s="179"/>
      <c r="N5" s="179"/>
    </row>
    <row r="6" spans="1:15" s="7" customFormat="1" ht="20.100000000000001" customHeight="1" x14ac:dyDescent="0.2">
      <c r="A6" s="178"/>
      <c r="B6" s="177"/>
      <c r="C6" s="76" t="s">
        <v>7</v>
      </c>
      <c r="D6" s="76" t="s">
        <v>8</v>
      </c>
      <c r="E6" s="76" t="s">
        <v>9</v>
      </c>
      <c r="F6" s="76" t="s">
        <v>7</v>
      </c>
      <c r="G6" s="76" t="s">
        <v>8</v>
      </c>
      <c r="H6" s="76" t="s">
        <v>9</v>
      </c>
      <c r="I6" s="179"/>
      <c r="J6" s="179"/>
      <c r="K6" s="179"/>
      <c r="L6" s="179"/>
      <c r="M6" s="179"/>
      <c r="N6" s="179"/>
    </row>
    <row r="7" spans="1:15" s="7" customFormat="1" ht="20.100000000000001" customHeight="1" x14ac:dyDescent="0.2">
      <c r="A7" s="178"/>
      <c r="B7" s="177"/>
      <c r="C7" s="76" t="s">
        <v>6</v>
      </c>
      <c r="D7" s="76" t="s">
        <v>10</v>
      </c>
      <c r="E7" s="76" t="s">
        <v>11</v>
      </c>
      <c r="F7" s="76" t="s">
        <v>6</v>
      </c>
      <c r="G7" s="76" t="s">
        <v>10</v>
      </c>
      <c r="H7" s="76" t="s">
        <v>11</v>
      </c>
      <c r="I7" s="76" t="s">
        <v>119</v>
      </c>
      <c r="J7" s="76" t="s">
        <v>120</v>
      </c>
      <c r="K7" s="76" t="s">
        <v>121</v>
      </c>
      <c r="L7" s="76" t="s">
        <v>119</v>
      </c>
      <c r="M7" s="76" t="s">
        <v>120</v>
      </c>
      <c r="N7" s="76" t="s">
        <v>121</v>
      </c>
      <c r="O7" s="31"/>
    </row>
    <row r="8" spans="1:15" s="7" customFormat="1" ht="20.100000000000001" customHeight="1" x14ac:dyDescent="0.2">
      <c r="A8" s="47" t="s">
        <v>123</v>
      </c>
      <c r="B8" s="55" t="s">
        <v>130</v>
      </c>
      <c r="C8" s="54" t="s">
        <v>118</v>
      </c>
      <c r="D8" s="54" t="s">
        <v>118</v>
      </c>
      <c r="E8" s="54" t="s">
        <v>118</v>
      </c>
      <c r="F8" s="54" t="s">
        <v>118</v>
      </c>
      <c r="G8" s="54" t="s">
        <v>118</v>
      </c>
      <c r="H8" s="54" t="s">
        <v>118</v>
      </c>
      <c r="I8" s="9">
        <v>244.14862500000001</v>
      </c>
      <c r="J8" s="9">
        <v>0</v>
      </c>
      <c r="K8" s="9">
        <f>+I8+J8</f>
        <v>244.14862500000001</v>
      </c>
      <c r="L8" s="9">
        <f t="shared" ref="L8:M13" si="0">+I8*(1+$H$2)</f>
        <v>253.91457000000003</v>
      </c>
      <c r="M8" s="9">
        <f t="shared" si="0"/>
        <v>0</v>
      </c>
      <c r="N8" s="9">
        <f>+L8+M8</f>
        <v>253.91457000000003</v>
      </c>
      <c r="O8" s="31"/>
    </row>
    <row r="9" spans="1:15" s="7" customFormat="1" ht="20.100000000000001" customHeight="1" x14ac:dyDescent="0.2">
      <c r="A9" s="29" t="s">
        <v>124</v>
      </c>
      <c r="B9" s="55" t="s">
        <v>130</v>
      </c>
      <c r="C9" s="22">
        <v>5</v>
      </c>
      <c r="D9" s="22">
        <v>15</v>
      </c>
      <c r="E9" s="22">
        <v>30</v>
      </c>
      <c r="F9" s="22">
        <v>10</v>
      </c>
      <c r="G9" s="22">
        <v>30</v>
      </c>
      <c r="H9" s="22">
        <v>60</v>
      </c>
      <c r="I9" s="9">
        <v>244.14862500000001</v>
      </c>
      <c r="J9" s="9">
        <v>563.2023206880001</v>
      </c>
      <c r="K9" s="9">
        <f>+I9+J9</f>
        <v>807.35094568800014</v>
      </c>
      <c r="L9" s="9">
        <f t="shared" si="0"/>
        <v>253.91457000000003</v>
      </c>
      <c r="M9" s="9">
        <f t="shared" si="0"/>
        <v>585.73041351552013</v>
      </c>
      <c r="N9" s="9">
        <f>+L9+M9</f>
        <v>839.64498351552015</v>
      </c>
      <c r="O9" s="31"/>
    </row>
    <row r="10" spans="1:15" s="7" customFormat="1" ht="20.100000000000001" customHeight="1" x14ac:dyDescent="0.2">
      <c r="A10" s="29" t="s">
        <v>125</v>
      </c>
      <c r="B10" s="55" t="s">
        <v>130</v>
      </c>
      <c r="C10" s="22">
        <v>10</v>
      </c>
      <c r="D10" s="22">
        <v>25</v>
      </c>
      <c r="E10" s="22">
        <v>40</v>
      </c>
      <c r="F10" s="22">
        <v>20</v>
      </c>
      <c r="G10" s="22">
        <v>50</v>
      </c>
      <c r="H10" s="22">
        <v>80</v>
      </c>
      <c r="I10" s="9">
        <v>244.14862500000001</v>
      </c>
      <c r="J10" s="9">
        <v>378.2195151840001</v>
      </c>
      <c r="K10" s="9">
        <f t="shared" ref="K10:K13" si="1">+I10+J10</f>
        <v>622.36814018400014</v>
      </c>
      <c r="L10" s="9">
        <f t="shared" si="0"/>
        <v>253.91457000000003</v>
      </c>
      <c r="M10" s="9">
        <f t="shared" si="0"/>
        <v>393.3482957913601</v>
      </c>
      <c r="N10" s="9">
        <f t="shared" ref="N10:N13" si="2">+L10+M10</f>
        <v>647.26286579136013</v>
      </c>
      <c r="O10" s="31"/>
    </row>
    <row r="11" spans="1:15" s="7" customFormat="1" ht="20.100000000000001" customHeight="1" x14ac:dyDescent="0.2">
      <c r="A11" s="29" t="s">
        <v>126</v>
      </c>
      <c r="B11" s="55" t="s">
        <v>130</v>
      </c>
      <c r="C11" s="22">
        <v>15</v>
      </c>
      <c r="D11" s="22">
        <v>30</v>
      </c>
      <c r="E11" s="22">
        <v>45</v>
      </c>
      <c r="F11" s="22">
        <v>30</v>
      </c>
      <c r="G11" s="22">
        <v>60</v>
      </c>
      <c r="H11" s="22">
        <v>90</v>
      </c>
      <c r="I11" s="9">
        <v>244.14862500000001</v>
      </c>
      <c r="J11" s="9">
        <v>258.22503100800003</v>
      </c>
      <c r="K11" s="9">
        <f t="shared" si="1"/>
        <v>502.37365600800001</v>
      </c>
      <c r="L11" s="9">
        <f t="shared" si="0"/>
        <v>253.91457000000003</v>
      </c>
      <c r="M11" s="9">
        <f t="shared" si="0"/>
        <v>268.55403224832003</v>
      </c>
      <c r="N11" s="9">
        <f t="shared" si="2"/>
        <v>522.46860224832005</v>
      </c>
      <c r="O11" s="31"/>
    </row>
    <row r="12" spans="1:15" s="7" customFormat="1" ht="20.100000000000001" customHeight="1" x14ac:dyDescent="0.2">
      <c r="A12" s="29" t="s">
        <v>127</v>
      </c>
      <c r="B12" s="55" t="s">
        <v>130</v>
      </c>
      <c r="C12" s="27">
        <v>0.2</v>
      </c>
      <c r="D12" s="27">
        <v>0.2</v>
      </c>
      <c r="E12" s="27">
        <v>0.4</v>
      </c>
      <c r="F12" s="27">
        <v>0.15</v>
      </c>
      <c r="G12" s="27">
        <v>0.15</v>
      </c>
      <c r="H12" s="27">
        <v>0.4</v>
      </c>
      <c r="I12" s="9">
        <v>244.14862500000001</v>
      </c>
      <c r="J12" s="9">
        <v>282.12261638400008</v>
      </c>
      <c r="K12" s="9">
        <f t="shared" si="1"/>
        <v>526.27124138400006</v>
      </c>
      <c r="L12" s="9">
        <f t="shared" si="0"/>
        <v>253.91457000000003</v>
      </c>
      <c r="M12" s="9">
        <f t="shared" si="0"/>
        <v>293.40752103936012</v>
      </c>
      <c r="N12" s="9">
        <f t="shared" si="2"/>
        <v>547.3220910393602</v>
      </c>
      <c r="O12" s="31"/>
    </row>
    <row r="13" spans="1:15" s="7" customFormat="1" ht="20.100000000000001" customHeight="1" x14ac:dyDescent="0.2">
      <c r="A13" s="29" t="s">
        <v>128</v>
      </c>
      <c r="B13" s="55" t="s">
        <v>130</v>
      </c>
      <c r="C13" s="27">
        <v>0.2</v>
      </c>
      <c r="D13" s="27">
        <v>0.3</v>
      </c>
      <c r="E13" s="27">
        <v>0.5</v>
      </c>
      <c r="F13" s="27">
        <v>0.2</v>
      </c>
      <c r="G13" s="27">
        <v>0.3</v>
      </c>
      <c r="H13" s="27">
        <v>0.5</v>
      </c>
      <c r="I13" s="9">
        <v>244.14862500000001</v>
      </c>
      <c r="J13" s="9">
        <v>256.07961187200004</v>
      </c>
      <c r="K13" s="9">
        <f t="shared" si="1"/>
        <v>500.22823687200002</v>
      </c>
      <c r="L13" s="9">
        <f t="shared" si="0"/>
        <v>253.91457000000003</v>
      </c>
      <c r="M13" s="9">
        <f t="shared" si="0"/>
        <v>266.32279634688007</v>
      </c>
      <c r="N13" s="9">
        <f t="shared" si="2"/>
        <v>520.23736634688009</v>
      </c>
      <c r="O13" s="31"/>
    </row>
    <row r="14" spans="1:15" s="7" customFormat="1" ht="20.100000000000001" customHeight="1" x14ac:dyDescent="0.2"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</row>
    <row r="15" spans="1:15" s="7" customFormat="1" ht="20.100000000000001" customHeight="1" x14ac:dyDescent="0.2">
      <c r="A15" s="180" t="s">
        <v>371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2"/>
      <c r="N15" s="31"/>
      <c r="O15" s="31"/>
    </row>
    <row r="16" spans="1:15" s="7" customFormat="1" ht="20.100000000000001" customHeight="1" x14ac:dyDescent="0.2">
      <c r="A16" s="183" t="s">
        <v>96</v>
      </c>
      <c r="B16" s="186" t="s">
        <v>4</v>
      </c>
      <c r="C16" s="187"/>
      <c r="D16" s="188"/>
      <c r="E16" s="186" t="s">
        <v>5</v>
      </c>
      <c r="F16" s="187"/>
      <c r="G16" s="188"/>
      <c r="H16" s="193" t="s">
        <v>78</v>
      </c>
      <c r="I16" s="193"/>
      <c r="J16" s="189" t="s">
        <v>370</v>
      </c>
      <c r="K16" s="190"/>
      <c r="L16" s="189" t="s">
        <v>387</v>
      </c>
      <c r="M16" s="190"/>
      <c r="N16" s="31"/>
      <c r="O16" s="31"/>
    </row>
    <row r="17" spans="1:15" s="7" customFormat="1" ht="20.100000000000001" customHeight="1" x14ac:dyDescent="0.2">
      <c r="A17" s="184"/>
      <c r="B17" s="102" t="s">
        <v>7</v>
      </c>
      <c r="C17" s="102" t="s">
        <v>8</v>
      </c>
      <c r="D17" s="102" t="s">
        <v>9</v>
      </c>
      <c r="E17" s="102" t="s">
        <v>7</v>
      </c>
      <c r="F17" s="102" t="s">
        <v>8</v>
      </c>
      <c r="G17" s="102" t="s">
        <v>9</v>
      </c>
      <c r="H17" s="193"/>
      <c r="I17" s="193"/>
      <c r="J17" s="191"/>
      <c r="K17" s="192"/>
      <c r="L17" s="191"/>
      <c r="M17" s="192"/>
    </row>
    <row r="18" spans="1:15" s="7" customFormat="1" ht="20.100000000000001" customHeight="1" x14ac:dyDescent="0.2">
      <c r="A18" s="185"/>
      <c r="B18" s="102" t="s">
        <v>6</v>
      </c>
      <c r="C18" s="102" t="s">
        <v>10</v>
      </c>
      <c r="D18" s="102" t="s">
        <v>11</v>
      </c>
      <c r="E18" s="102" t="s">
        <v>6</v>
      </c>
      <c r="F18" s="102" t="s">
        <v>10</v>
      </c>
      <c r="G18" s="102" t="s">
        <v>11</v>
      </c>
      <c r="H18" s="100" t="s">
        <v>1</v>
      </c>
      <c r="I18" s="100" t="s">
        <v>2</v>
      </c>
      <c r="J18" s="102" t="s">
        <v>1</v>
      </c>
      <c r="K18" s="102" t="s">
        <v>2</v>
      </c>
      <c r="L18" s="102" t="s">
        <v>1</v>
      </c>
      <c r="M18" s="102" t="s">
        <v>2</v>
      </c>
      <c r="N18" s="16"/>
    </row>
    <row r="19" spans="1:15" s="7" customFormat="1" ht="20.100000000000001" hidden="1" customHeight="1" x14ac:dyDescent="0.2">
      <c r="A19" s="69" t="s">
        <v>61</v>
      </c>
      <c r="B19" s="70">
        <v>0</v>
      </c>
      <c r="C19" s="70">
        <v>5</v>
      </c>
      <c r="D19" s="70">
        <v>20</v>
      </c>
      <c r="E19" s="70">
        <v>0</v>
      </c>
      <c r="F19" s="70">
        <v>10</v>
      </c>
      <c r="G19" s="70">
        <v>40</v>
      </c>
      <c r="H19" s="92">
        <v>1000</v>
      </c>
      <c r="I19" s="92">
        <v>3000</v>
      </c>
      <c r="J19" s="70">
        <v>252.35418618000006</v>
      </c>
      <c r="K19" s="70">
        <v>546.97579722000012</v>
      </c>
      <c r="L19" s="71">
        <f t="shared" ref="L19:L30" si="3">ROUND(+J19*(1+$H$2),2)</f>
        <v>262.45</v>
      </c>
      <c r="M19" s="71">
        <f t="shared" ref="M19:M30" si="4">ROUND(+K19*(1+$H$2),2)</f>
        <v>568.85</v>
      </c>
      <c r="N19" s="74"/>
    </row>
    <row r="20" spans="1:15" s="7" customFormat="1" ht="20.100000000000001" hidden="1" customHeight="1" x14ac:dyDescent="0.2">
      <c r="A20" s="72" t="s">
        <v>62</v>
      </c>
      <c r="B20" s="73">
        <v>5</v>
      </c>
      <c r="C20" s="73">
        <v>10</v>
      </c>
      <c r="D20" s="73">
        <v>25</v>
      </c>
      <c r="E20" s="73">
        <v>5</v>
      </c>
      <c r="F20" s="73">
        <v>10</v>
      </c>
      <c r="G20" s="73">
        <v>25</v>
      </c>
      <c r="H20" s="38">
        <v>1000</v>
      </c>
      <c r="I20" s="38">
        <v>3000</v>
      </c>
      <c r="J20" s="73">
        <v>221.48182188000001</v>
      </c>
      <c r="K20" s="73">
        <v>480.04915194000006</v>
      </c>
      <c r="L20" s="73">
        <f t="shared" si="3"/>
        <v>230.34</v>
      </c>
      <c r="M20" s="73">
        <f t="shared" si="4"/>
        <v>499.25</v>
      </c>
      <c r="N20" s="74"/>
    </row>
    <row r="21" spans="1:15" s="7" customFormat="1" ht="20.100000000000001" hidden="1" customHeight="1" x14ac:dyDescent="0.2">
      <c r="A21" s="69" t="s">
        <v>64</v>
      </c>
      <c r="B21" s="70">
        <v>5</v>
      </c>
      <c r="C21" s="70">
        <v>10</v>
      </c>
      <c r="D21" s="70">
        <v>25</v>
      </c>
      <c r="E21" s="70">
        <v>15</v>
      </c>
      <c r="F21" s="70">
        <v>30</v>
      </c>
      <c r="G21" s="70">
        <v>75</v>
      </c>
      <c r="H21" s="92">
        <v>1000</v>
      </c>
      <c r="I21" s="92">
        <v>3000</v>
      </c>
      <c r="J21" s="70">
        <v>218.4</v>
      </c>
      <c r="K21" s="70">
        <v>473.38</v>
      </c>
      <c r="L21" s="71">
        <f t="shared" si="3"/>
        <v>227.14</v>
      </c>
      <c r="M21" s="71">
        <f t="shared" si="4"/>
        <v>492.32</v>
      </c>
      <c r="N21" s="74"/>
    </row>
    <row r="22" spans="1:15" s="7" customFormat="1" ht="20.100000000000001" hidden="1" customHeight="1" x14ac:dyDescent="0.2">
      <c r="A22" s="72" t="s">
        <v>65</v>
      </c>
      <c r="B22" s="73">
        <v>5</v>
      </c>
      <c r="C22" s="73">
        <v>15</v>
      </c>
      <c r="D22" s="73">
        <v>25</v>
      </c>
      <c r="E22" s="73">
        <v>5</v>
      </c>
      <c r="F22" s="73">
        <v>15</v>
      </c>
      <c r="G22" s="73">
        <v>25</v>
      </c>
      <c r="H22" s="92">
        <v>2000</v>
      </c>
      <c r="I22" s="92">
        <v>6000</v>
      </c>
      <c r="J22" s="73">
        <v>229.81</v>
      </c>
      <c r="K22" s="73">
        <v>497.42</v>
      </c>
      <c r="L22" s="73">
        <f t="shared" si="3"/>
        <v>239</v>
      </c>
      <c r="M22" s="73">
        <f t="shared" si="4"/>
        <v>517.32000000000005</v>
      </c>
      <c r="N22" s="74"/>
    </row>
    <row r="23" spans="1:15" s="7" customFormat="1" ht="20.100000000000001" hidden="1" customHeight="1" x14ac:dyDescent="0.2">
      <c r="A23" s="39" t="s">
        <v>86</v>
      </c>
      <c r="B23" s="38">
        <v>5</v>
      </c>
      <c r="C23" s="38">
        <v>15</v>
      </c>
      <c r="D23" s="38">
        <v>30</v>
      </c>
      <c r="E23" s="38">
        <v>5</v>
      </c>
      <c r="F23" s="38">
        <v>15</v>
      </c>
      <c r="G23" s="38">
        <v>30</v>
      </c>
      <c r="H23" s="101"/>
      <c r="I23" s="101"/>
      <c r="J23" s="38">
        <v>225.21</v>
      </c>
      <c r="K23" s="38">
        <v>487.47</v>
      </c>
      <c r="L23" s="38">
        <f t="shared" si="3"/>
        <v>234.22</v>
      </c>
      <c r="M23" s="38">
        <f t="shared" si="4"/>
        <v>506.97</v>
      </c>
      <c r="N23" s="16"/>
    </row>
    <row r="24" spans="1:15" s="7" customFormat="1" ht="20.100000000000001" customHeight="1" x14ac:dyDescent="0.2">
      <c r="A24" s="100" t="s">
        <v>66</v>
      </c>
      <c r="B24" s="22">
        <v>5</v>
      </c>
      <c r="C24" s="22">
        <v>15</v>
      </c>
      <c r="D24" s="22">
        <v>30</v>
      </c>
      <c r="E24" s="22">
        <v>10</v>
      </c>
      <c r="F24" s="22">
        <v>30</v>
      </c>
      <c r="G24" s="22">
        <v>60</v>
      </c>
      <c r="H24" s="92">
        <v>1000</v>
      </c>
      <c r="I24" s="92">
        <v>3000</v>
      </c>
      <c r="J24" s="22">
        <v>214.63</v>
      </c>
      <c r="K24" s="22">
        <v>465.21</v>
      </c>
      <c r="L24" s="9">
        <f t="shared" si="3"/>
        <v>223.22</v>
      </c>
      <c r="M24" s="9">
        <f t="shared" si="4"/>
        <v>483.82</v>
      </c>
      <c r="N24" s="16"/>
    </row>
    <row r="25" spans="1:15" s="7" customFormat="1" ht="20.100000000000001" hidden="1" customHeight="1" x14ac:dyDescent="0.2">
      <c r="A25" s="69" t="s">
        <v>68</v>
      </c>
      <c r="B25" s="70">
        <v>10</v>
      </c>
      <c r="C25" s="70">
        <v>20</v>
      </c>
      <c r="D25" s="70">
        <v>35</v>
      </c>
      <c r="E25" s="70">
        <v>20</v>
      </c>
      <c r="F25" s="70">
        <v>40</v>
      </c>
      <c r="G25" s="70">
        <v>70</v>
      </c>
      <c r="H25" s="92"/>
      <c r="I25" s="92"/>
      <c r="J25" s="70">
        <v>165.59</v>
      </c>
      <c r="K25" s="70">
        <v>358.9</v>
      </c>
      <c r="L25" s="71">
        <f t="shared" si="3"/>
        <v>172.21</v>
      </c>
      <c r="M25" s="71">
        <f t="shared" si="4"/>
        <v>373.26</v>
      </c>
      <c r="N25" s="74"/>
      <c r="O25" s="23"/>
    </row>
    <row r="26" spans="1:15" s="7" customFormat="1" ht="20.100000000000001" customHeight="1" x14ac:dyDescent="0.2">
      <c r="A26" s="100" t="s">
        <v>69</v>
      </c>
      <c r="B26" s="22">
        <v>10</v>
      </c>
      <c r="C26" s="22">
        <v>25</v>
      </c>
      <c r="D26" s="22">
        <v>40</v>
      </c>
      <c r="E26" s="22">
        <v>20</v>
      </c>
      <c r="F26" s="22">
        <v>50</v>
      </c>
      <c r="G26" s="22">
        <v>80</v>
      </c>
      <c r="H26" s="92">
        <v>2000</v>
      </c>
      <c r="I26" s="92">
        <v>6000</v>
      </c>
      <c r="J26" s="22">
        <v>144.13999999999999</v>
      </c>
      <c r="K26" s="22">
        <v>312.44</v>
      </c>
      <c r="L26" s="9">
        <f t="shared" si="3"/>
        <v>149.91</v>
      </c>
      <c r="M26" s="9">
        <f t="shared" si="4"/>
        <v>324.94</v>
      </c>
      <c r="N26" s="16"/>
    </row>
    <row r="27" spans="1:15" s="7" customFormat="1" ht="20.100000000000001" customHeight="1" x14ac:dyDescent="0.2">
      <c r="A27" s="100" t="s">
        <v>70</v>
      </c>
      <c r="B27" s="22">
        <v>15</v>
      </c>
      <c r="C27" s="22">
        <v>30</v>
      </c>
      <c r="D27" s="22">
        <v>45</v>
      </c>
      <c r="E27" s="22">
        <v>30</v>
      </c>
      <c r="F27" s="22">
        <v>60</v>
      </c>
      <c r="G27" s="22">
        <v>90</v>
      </c>
      <c r="H27" s="92">
        <v>2000</v>
      </c>
      <c r="I27" s="92">
        <v>6000</v>
      </c>
      <c r="J27" s="22">
        <v>98.41</v>
      </c>
      <c r="K27" s="22">
        <v>213.3</v>
      </c>
      <c r="L27" s="9">
        <f t="shared" si="3"/>
        <v>102.35</v>
      </c>
      <c r="M27" s="9">
        <f t="shared" si="4"/>
        <v>221.83</v>
      </c>
      <c r="N27" s="16"/>
    </row>
    <row r="28" spans="1:15" s="7" customFormat="1" ht="20.100000000000001" customHeight="1" x14ac:dyDescent="0.2">
      <c r="A28" s="100" t="s">
        <v>71</v>
      </c>
      <c r="B28" s="27">
        <v>0.2</v>
      </c>
      <c r="C28" s="27">
        <v>0.2</v>
      </c>
      <c r="D28" s="27">
        <v>0.4</v>
      </c>
      <c r="E28" s="27">
        <v>0.15</v>
      </c>
      <c r="F28" s="27">
        <v>0.15</v>
      </c>
      <c r="G28" s="27">
        <v>0.4</v>
      </c>
      <c r="H28" s="92">
        <v>3000</v>
      </c>
      <c r="I28" s="92">
        <v>9000</v>
      </c>
      <c r="J28" s="22">
        <v>107.53</v>
      </c>
      <c r="K28" s="22">
        <v>233.09</v>
      </c>
      <c r="L28" s="9">
        <f t="shared" si="3"/>
        <v>111.83</v>
      </c>
      <c r="M28" s="9">
        <f t="shared" si="4"/>
        <v>242.41</v>
      </c>
      <c r="N28" s="16"/>
    </row>
    <row r="29" spans="1:15" s="7" customFormat="1" ht="20.100000000000001" hidden="1" customHeight="1" x14ac:dyDescent="0.2">
      <c r="A29" s="69" t="s">
        <v>72</v>
      </c>
      <c r="B29" s="75">
        <v>0.2</v>
      </c>
      <c r="C29" s="75">
        <v>0.3</v>
      </c>
      <c r="D29" s="75">
        <v>0.45</v>
      </c>
      <c r="E29" s="75">
        <v>0.2</v>
      </c>
      <c r="F29" s="75">
        <v>0.3</v>
      </c>
      <c r="G29" s="75">
        <v>0.45</v>
      </c>
      <c r="H29" s="92"/>
      <c r="I29" s="92"/>
      <c r="J29" s="70">
        <v>98.4</v>
      </c>
      <c r="K29" s="70">
        <v>213.27</v>
      </c>
      <c r="L29" s="71">
        <f t="shared" si="3"/>
        <v>102.34</v>
      </c>
      <c r="M29" s="71">
        <f t="shared" si="4"/>
        <v>221.8</v>
      </c>
      <c r="N29" s="74"/>
    </row>
    <row r="30" spans="1:15" s="7" customFormat="1" ht="20.100000000000001" customHeight="1" x14ac:dyDescent="0.2">
      <c r="A30" s="100" t="s">
        <v>73</v>
      </c>
      <c r="B30" s="27">
        <v>0.2</v>
      </c>
      <c r="C30" s="27">
        <v>0.3</v>
      </c>
      <c r="D30" s="27">
        <v>0.5</v>
      </c>
      <c r="E30" s="27">
        <v>0.2</v>
      </c>
      <c r="F30" s="27">
        <v>0.3</v>
      </c>
      <c r="G30" s="27">
        <v>0.5</v>
      </c>
      <c r="H30" s="92">
        <v>3000</v>
      </c>
      <c r="I30" s="92">
        <v>9000</v>
      </c>
      <c r="J30" s="22">
        <v>97.6</v>
      </c>
      <c r="K30" s="22">
        <v>211.52</v>
      </c>
      <c r="L30" s="9">
        <f t="shared" si="3"/>
        <v>101.5</v>
      </c>
      <c r="M30" s="9">
        <f t="shared" si="4"/>
        <v>219.98</v>
      </c>
      <c r="N30" s="16"/>
    </row>
    <row r="31" spans="1:15" s="7" customFormat="1" ht="20.100000000000001" customHeight="1" x14ac:dyDescent="0.2">
      <c r="A31" s="40" t="s">
        <v>131</v>
      </c>
      <c r="B31" s="31"/>
      <c r="C31" s="36"/>
      <c r="D31" s="36"/>
      <c r="E31" s="36"/>
      <c r="F31" s="36"/>
      <c r="G31" s="36"/>
      <c r="H31" s="35"/>
      <c r="I31" s="176"/>
      <c r="J31" s="176"/>
      <c r="K31" s="176"/>
      <c r="L31" s="45"/>
      <c r="M31" s="45"/>
      <c r="N31" s="31"/>
      <c r="O31" s="31"/>
    </row>
    <row r="32" spans="1:15" s="7" customFormat="1" ht="15.95" customHeight="1" x14ac:dyDescent="0.2">
      <c r="A32" s="31" t="s">
        <v>12</v>
      </c>
      <c r="B32" s="31"/>
      <c r="E32" s="36"/>
      <c r="F32" s="36"/>
      <c r="G32" s="36"/>
      <c r="H32" s="35"/>
      <c r="N32" s="31"/>
      <c r="O32" s="31"/>
    </row>
    <row r="33" spans="1:15" s="7" customFormat="1" ht="15.95" customHeight="1" x14ac:dyDescent="0.2">
      <c r="A33" s="31" t="s">
        <v>13</v>
      </c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</row>
    <row r="34" spans="1:15" s="7" customFormat="1" ht="15.95" customHeight="1" x14ac:dyDescent="0.2">
      <c r="A34" s="31" t="s">
        <v>14</v>
      </c>
      <c r="C34" s="31"/>
      <c r="D34" s="31"/>
      <c r="E34" s="31"/>
      <c r="F34" s="31"/>
      <c r="G34" s="31"/>
      <c r="H34" s="31"/>
      <c r="I34" s="31"/>
      <c r="J34" s="31"/>
      <c r="K34" s="34"/>
      <c r="L34" s="34"/>
      <c r="M34" s="34"/>
    </row>
    <row r="35" spans="1:15" s="7" customFormat="1" ht="15.95" customHeight="1" x14ac:dyDescent="0.2">
      <c r="A35" s="31" t="s">
        <v>99</v>
      </c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</row>
    <row r="36" spans="1:15" s="7" customFormat="1" ht="15.95" customHeight="1" x14ac:dyDescent="0.2">
      <c r="A36" s="31" t="s">
        <v>100</v>
      </c>
    </row>
    <row r="37" spans="1:15" s="7" customFormat="1" ht="15.95" customHeight="1" x14ac:dyDescent="0.2">
      <c r="A37" s="31" t="s">
        <v>101</v>
      </c>
    </row>
    <row r="38" spans="1:15" s="7" customFormat="1" ht="15.95" customHeight="1" x14ac:dyDescent="0.2">
      <c r="A38" s="31" t="s">
        <v>325</v>
      </c>
    </row>
    <row r="39" spans="1:15" s="7" customFormat="1" ht="15.95" customHeight="1" x14ac:dyDescent="0.2">
      <c r="A39" s="31" t="s">
        <v>102</v>
      </c>
    </row>
    <row r="40" spans="1:15" s="7" customFormat="1" ht="15.95" customHeight="1" x14ac:dyDescent="0.2">
      <c r="A40" s="31" t="s">
        <v>103</v>
      </c>
    </row>
    <row r="41" spans="1:15" s="7" customFormat="1" ht="15.95" customHeight="1" x14ac:dyDescent="0.2">
      <c r="A41" s="31" t="s">
        <v>104</v>
      </c>
    </row>
    <row r="42" spans="1:15" s="7" customFormat="1" ht="15.95" customHeight="1" x14ac:dyDescent="0.2">
      <c r="A42" s="31" t="s">
        <v>105</v>
      </c>
    </row>
    <row r="43" spans="1:15" s="7" customFormat="1" ht="15.95" customHeight="1" x14ac:dyDescent="0.2"/>
    <row r="44" spans="1:15" s="7" customFormat="1" ht="15.95" customHeight="1" x14ac:dyDescent="0.2"/>
    <row r="45" spans="1:15" s="7" customFormat="1" ht="15.95" customHeight="1" x14ac:dyDescent="0.2"/>
    <row r="46" spans="1:15" s="7" customFormat="1" ht="15.95" customHeight="1" x14ac:dyDescent="0.2"/>
  </sheetData>
  <mergeCells count="15">
    <mergeCell ref="I31:K31"/>
    <mergeCell ref="A4:N4"/>
    <mergeCell ref="A5:A7"/>
    <mergeCell ref="B5:B7"/>
    <mergeCell ref="C5:E5"/>
    <mergeCell ref="F5:H5"/>
    <mergeCell ref="I5:K6"/>
    <mergeCell ref="L5:N6"/>
    <mergeCell ref="A15:M15"/>
    <mergeCell ref="A16:A18"/>
    <mergeCell ref="B16:D16"/>
    <mergeCell ref="E16:G16"/>
    <mergeCell ref="J16:K17"/>
    <mergeCell ref="L16:M17"/>
    <mergeCell ref="H16:I17"/>
  </mergeCells>
  <pageMargins left="0.25" right="0.25" top="0.5" bottom="0.5" header="0.3" footer="0.25"/>
  <pageSetup paperSize="5" scale="72" orientation="landscape" horizontalDpi="1200" verticalDpi="1200" r:id="rId1"/>
  <headerFooter>
    <oddFooter>&amp;L&amp;"Times New Roman,Bold Italic"Prepared By: Locey and Cahill, LLC&amp;R&amp;"Times New Roman,Bold Italic"&amp;D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22" workbookViewId="0">
      <selection activeCell="G25" sqref="G25:H25"/>
    </sheetView>
  </sheetViews>
  <sheetFormatPr defaultRowHeight="12.75" x14ac:dyDescent="0.2"/>
  <cols>
    <col min="1" max="1" width="26.7109375" style="7" customWidth="1"/>
    <col min="2" max="2" width="20.7109375" style="7" customWidth="1"/>
    <col min="3" max="10" width="16.7109375" style="7" customWidth="1"/>
    <col min="11" max="11" width="9.140625" style="7"/>
    <col min="12" max="14" width="14.7109375" style="7" customWidth="1"/>
    <col min="15" max="16384" width="9.140625" style="7"/>
  </cols>
  <sheetData>
    <row r="1" spans="1:10" ht="39.950000000000003" customHeight="1" x14ac:dyDescent="0.2">
      <c r="A1" s="197" t="s">
        <v>448</v>
      </c>
      <c r="B1" s="198"/>
      <c r="C1" s="198"/>
      <c r="D1" s="198"/>
      <c r="E1" s="198"/>
      <c r="F1" s="198"/>
      <c r="G1" s="198"/>
      <c r="H1" s="198"/>
      <c r="I1" s="198"/>
      <c r="J1" s="199"/>
    </row>
    <row r="2" spans="1:10" ht="20.100000000000001" customHeight="1" x14ac:dyDescent="0.2">
      <c r="A2" s="200" t="s">
        <v>423</v>
      </c>
      <c r="B2" s="201"/>
      <c r="C2" s="204" t="s">
        <v>357</v>
      </c>
      <c r="D2" s="204"/>
      <c r="E2" s="205" t="s">
        <v>358</v>
      </c>
      <c r="F2" s="206"/>
      <c r="G2" s="207" t="s">
        <v>359</v>
      </c>
      <c r="H2" s="208"/>
      <c r="I2" s="209" t="s">
        <v>360</v>
      </c>
      <c r="J2" s="210"/>
    </row>
    <row r="3" spans="1:10" ht="20.100000000000001" customHeight="1" x14ac:dyDescent="0.2">
      <c r="A3" s="202"/>
      <c r="B3" s="203"/>
      <c r="C3" s="50" t="s">
        <v>424</v>
      </c>
      <c r="D3" s="50" t="s">
        <v>425</v>
      </c>
      <c r="E3" s="125" t="s">
        <v>424</v>
      </c>
      <c r="F3" s="125" t="s">
        <v>425</v>
      </c>
      <c r="G3" s="50" t="s">
        <v>424</v>
      </c>
      <c r="H3" s="50" t="s">
        <v>425</v>
      </c>
      <c r="I3" s="125" t="s">
        <v>424</v>
      </c>
      <c r="J3" s="125" t="s">
        <v>425</v>
      </c>
    </row>
    <row r="4" spans="1:10" ht="20.100000000000001" customHeight="1" x14ac:dyDescent="0.2">
      <c r="A4" s="212" t="s">
        <v>395</v>
      </c>
      <c r="B4" s="213"/>
      <c r="C4" s="222">
        <f>COUNTIF('Premium Rate Summary'!$W$6:$W$93,"ACA-P")</f>
        <v>20</v>
      </c>
      <c r="D4" s="223"/>
      <c r="E4" s="220">
        <f>COUNTIF('Premium Rate Summary'!$W$6:$W$93,"ACA-G")</f>
        <v>2</v>
      </c>
      <c r="F4" s="221"/>
      <c r="G4" s="222">
        <f>COUNTIF('Premium Rate Summary'!$W$6:$W$93,"ACA-S")</f>
        <v>4</v>
      </c>
      <c r="H4" s="223"/>
      <c r="I4" s="220">
        <f>COUNTIF('Premium Rate Summary'!$W$6:$W$93,"ACA-B")</f>
        <v>4</v>
      </c>
      <c r="J4" s="221"/>
    </row>
    <row r="5" spans="1:10" ht="20.100000000000001" customHeight="1" x14ac:dyDescent="0.2">
      <c r="A5" s="212" t="s">
        <v>419</v>
      </c>
      <c r="B5" s="213"/>
      <c r="C5" s="222">
        <f>COUNTIF('Premium Rate Summary - County'!$V$6:$V$95,"ACA-P")</f>
        <v>8</v>
      </c>
      <c r="D5" s="223"/>
      <c r="E5" s="220">
        <f>COUNTIF('Premium Rate Summary - County'!$V$6:$V$95,"ACA-G")</f>
        <v>6</v>
      </c>
      <c r="F5" s="221"/>
      <c r="G5" s="222">
        <f>COUNTIF('Premium Rate Summary - County'!$V$6:$V$95,"ACA-S")</f>
        <v>6</v>
      </c>
      <c r="H5" s="223"/>
      <c r="I5" s="220">
        <f>COUNTIF('Premium Rate Summary - County'!$V$6:$V$95,"ACA-B")</f>
        <v>6</v>
      </c>
      <c r="J5" s="221"/>
    </row>
    <row r="6" spans="1:10" ht="20.100000000000001" customHeight="1" x14ac:dyDescent="0.2">
      <c r="A6" s="211" t="s">
        <v>426</v>
      </c>
      <c r="B6" s="126" t="s">
        <v>1</v>
      </c>
      <c r="C6" s="9" t="s">
        <v>30</v>
      </c>
      <c r="D6" s="9">
        <v>500</v>
      </c>
      <c r="E6" s="121">
        <v>1350</v>
      </c>
      <c r="F6" s="121">
        <v>2700</v>
      </c>
      <c r="G6" s="9">
        <v>1800</v>
      </c>
      <c r="H6" s="9">
        <v>2600</v>
      </c>
      <c r="I6" s="121">
        <v>6550</v>
      </c>
      <c r="J6" s="121">
        <v>13100</v>
      </c>
    </row>
    <row r="7" spans="1:10" ht="20.100000000000001" customHeight="1" x14ac:dyDescent="0.2">
      <c r="A7" s="211"/>
      <c r="B7" s="126" t="s">
        <v>2</v>
      </c>
      <c r="C7" s="9" t="s">
        <v>30</v>
      </c>
      <c r="D7" s="9">
        <v>1500</v>
      </c>
      <c r="E7" s="121">
        <v>2700</v>
      </c>
      <c r="F7" s="121">
        <v>5400</v>
      </c>
      <c r="G7" s="9">
        <v>3600</v>
      </c>
      <c r="H7" s="9">
        <v>5200</v>
      </c>
      <c r="I7" s="121">
        <v>13100</v>
      </c>
      <c r="J7" s="121">
        <v>26200</v>
      </c>
    </row>
    <row r="8" spans="1:10" ht="20.100000000000001" customHeight="1" x14ac:dyDescent="0.2">
      <c r="A8" s="194" t="s">
        <v>427</v>
      </c>
      <c r="B8" s="126" t="s">
        <v>1</v>
      </c>
      <c r="C8" s="9">
        <v>2000</v>
      </c>
      <c r="D8" s="9">
        <v>4000</v>
      </c>
      <c r="E8" s="121">
        <v>3000</v>
      </c>
      <c r="F8" s="121">
        <v>6000</v>
      </c>
      <c r="G8" s="9">
        <v>6000</v>
      </c>
      <c r="H8" s="9">
        <v>12000</v>
      </c>
      <c r="I8" s="121">
        <v>6550</v>
      </c>
      <c r="J8" s="121">
        <v>13100</v>
      </c>
    </row>
    <row r="9" spans="1:10" ht="20.100000000000001" customHeight="1" x14ac:dyDescent="0.2">
      <c r="A9" s="196"/>
      <c r="B9" s="126" t="s">
        <v>2</v>
      </c>
      <c r="C9" s="9">
        <v>6000</v>
      </c>
      <c r="D9" s="9">
        <v>12000</v>
      </c>
      <c r="E9" s="121">
        <v>6000</v>
      </c>
      <c r="F9" s="121">
        <v>12000</v>
      </c>
      <c r="G9" s="9">
        <v>12000</v>
      </c>
      <c r="H9" s="9">
        <v>24000</v>
      </c>
      <c r="I9" s="121">
        <v>13100</v>
      </c>
      <c r="J9" s="121">
        <v>26200</v>
      </c>
    </row>
    <row r="10" spans="1:10" ht="30" customHeight="1" x14ac:dyDescent="0.2">
      <c r="A10" s="212" t="s">
        <v>428</v>
      </c>
      <c r="B10" s="213"/>
      <c r="C10" s="9">
        <v>250</v>
      </c>
      <c r="D10" s="127" t="s">
        <v>429</v>
      </c>
      <c r="E10" s="128" t="s">
        <v>429</v>
      </c>
      <c r="F10" s="128" t="s">
        <v>430</v>
      </c>
      <c r="G10" s="127" t="s">
        <v>431</v>
      </c>
      <c r="H10" s="127" t="s">
        <v>432</v>
      </c>
      <c r="I10" s="128" t="s">
        <v>433</v>
      </c>
      <c r="J10" s="128" t="s">
        <v>433</v>
      </c>
    </row>
    <row r="11" spans="1:10" ht="30" customHeight="1" x14ac:dyDescent="0.2">
      <c r="A11" s="126" t="s">
        <v>434</v>
      </c>
      <c r="B11" s="126"/>
      <c r="C11" s="9">
        <v>150</v>
      </c>
      <c r="D11" s="127" t="s">
        <v>429</v>
      </c>
      <c r="E11" s="128" t="s">
        <v>429</v>
      </c>
      <c r="F11" s="128" t="s">
        <v>430</v>
      </c>
      <c r="G11" s="127" t="s">
        <v>431</v>
      </c>
      <c r="H11" s="127" t="s">
        <v>432</v>
      </c>
      <c r="I11" s="128" t="s">
        <v>433</v>
      </c>
      <c r="J11" s="128" t="s">
        <v>433</v>
      </c>
    </row>
    <row r="12" spans="1:10" ht="30" customHeight="1" x14ac:dyDescent="0.2">
      <c r="A12" s="194" t="s">
        <v>435</v>
      </c>
      <c r="B12" s="126" t="s">
        <v>436</v>
      </c>
      <c r="C12" s="9">
        <v>25</v>
      </c>
      <c r="D12" s="127" t="s">
        <v>429</v>
      </c>
      <c r="E12" s="128" t="s">
        <v>429</v>
      </c>
      <c r="F12" s="128" t="s">
        <v>430</v>
      </c>
      <c r="G12" s="127" t="s">
        <v>431</v>
      </c>
      <c r="H12" s="127" t="s">
        <v>432</v>
      </c>
      <c r="I12" s="128" t="s">
        <v>433</v>
      </c>
      <c r="J12" s="128" t="s">
        <v>433</v>
      </c>
    </row>
    <row r="13" spans="1:10" ht="30" customHeight="1" x14ac:dyDescent="0.2">
      <c r="A13" s="196"/>
      <c r="B13" s="126" t="s">
        <v>437</v>
      </c>
      <c r="C13" s="9">
        <v>40</v>
      </c>
      <c r="D13" s="127" t="s">
        <v>429</v>
      </c>
      <c r="E13" s="128" t="s">
        <v>429</v>
      </c>
      <c r="F13" s="128" t="s">
        <v>430</v>
      </c>
      <c r="G13" s="127" t="s">
        <v>431</v>
      </c>
      <c r="H13" s="127" t="s">
        <v>432</v>
      </c>
      <c r="I13" s="128" t="s">
        <v>433</v>
      </c>
      <c r="J13" s="128" t="s">
        <v>433</v>
      </c>
    </row>
    <row r="14" spans="1:10" ht="30" customHeight="1" x14ac:dyDescent="0.2">
      <c r="A14" s="214" t="s">
        <v>438</v>
      </c>
      <c r="B14" s="215"/>
      <c r="C14" s="9">
        <v>0</v>
      </c>
      <c r="D14" s="127" t="s">
        <v>429</v>
      </c>
      <c r="E14" s="128" t="s">
        <v>429</v>
      </c>
      <c r="F14" s="128" t="s">
        <v>430</v>
      </c>
      <c r="G14" s="127" t="s">
        <v>431</v>
      </c>
      <c r="H14" s="127" t="s">
        <v>432</v>
      </c>
      <c r="I14" s="128" t="s">
        <v>433</v>
      </c>
      <c r="J14" s="128" t="s">
        <v>433</v>
      </c>
    </row>
    <row r="15" spans="1:10" ht="30" customHeight="1" x14ac:dyDescent="0.2">
      <c r="A15" s="194" t="s">
        <v>439</v>
      </c>
      <c r="B15" s="126" t="s">
        <v>7</v>
      </c>
      <c r="C15" s="9">
        <v>5</v>
      </c>
      <c r="D15" s="48" t="s">
        <v>118</v>
      </c>
      <c r="E15" s="129" t="s">
        <v>440</v>
      </c>
      <c r="F15" s="130" t="s">
        <v>118</v>
      </c>
      <c r="G15" s="131" t="s">
        <v>440</v>
      </c>
      <c r="H15" s="48" t="s">
        <v>118</v>
      </c>
      <c r="I15" s="129" t="s">
        <v>440</v>
      </c>
      <c r="J15" s="130" t="s">
        <v>118</v>
      </c>
    </row>
    <row r="16" spans="1:10" ht="30" customHeight="1" x14ac:dyDescent="0.2">
      <c r="A16" s="195"/>
      <c r="B16" s="126" t="s">
        <v>8</v>
      </c>
      <c r="C16" s="9">
        <v>35</v>
      </c>
      <c r="D16" s="48" t="s">
        <v>118</v>
      </c>
      <c r="E16" s="129" t="s">
        <v>441</v>
      </c>
      <c r="F16" s="130" t="s">
        <v>118</v>
      </c>
      <c r="G16" s="131" t="s">
        <v>441</v>
      </c>
      <c r="H16" s="48" t="s">
        <v>118</v>
      </c>
      <c r="I16" s="129" t="s">
        <v>441</v>
      </c>
      <c r="J16" s="130" t="s">
        <v>118</v>
      </c>
    </row>
    <row r="17" spans="1:10" ht="30" customHeight="1" x14ac:dyDescent="0.2">
      <c r="A17" s="195"/>
      <c r="B17" s="126" t="s">
        <v>9</v>
      </c>
      <c r="C17" s="9">
        <v>70</v>
      </c>
      <c r="D17" s="48" t="s">
        <v>118</v>
      </c>
      <c r="E17" s="129" t="s">
        <v>442</v>
      </c>
      <c r="F17" s="130" t="s">
        <v>118</v>
      </c>
      <c r="G17" s="131" t="s">
        <v>442</v>
      </c>
      <c r="H17" s="48" t="s">
        <v>118</v>
      </c>
      <c r="I17" s="129" t="s">
        <v>442</v>
      </c>
      <c r="J17" s="130" t="s">
        <v>118</v>
      </c>
    </row>
    <row r="18" spans="1:10" ht="20.100000000000001" customHeight="1" x14ac:dyDescent="0.2">
      <c r="A18" s="196"/>
      <c r="B18" s="126" t="s">
        <v>399</v>
      </c>
      <c r="C18" s="48" t="s">
        <v>443</v>
      </c>
      <c r="D18" s="48" t="s">
        <v>118</v>
      </c>
      <c r="E18" s="130" t="s">
        <v>443</v>
      </c>
      <c r="F18" s="130" t="s">
        <v>118</v>
      </c>
      <c r="G18" s="48" t="s">
        <v>443</v>
      </c>
      <c r="H18" s="48" t="s">
        <v>118</v>
      </c>
      <c r="I18" s="130" t="s">
        <v>443</v>
      </c>
      <c r="J18" s="130" t="s">
        <v>118</v>
      </c>
    </row>
    <row r="19" spans="1:10" ht="30" customHeight="1" x14ac:dyDescent="0.2">
      <c r="A19" s="194" t="s">
        <v>444</v>
      </c>
      <c r="B19" s="126" t="s">
        <v>7</v>
      </c>
      <c r="C19" s="9">
        <v>10</v>
      </c>
      <c r="D19" s="48" t="s">
        <v>118</v>
      </c>
      <c r="E19" s="129" t="s">
        <v>445</v>
      </c>
      <c r="F19" s="130" t="s">
        <v>118</v>
      </c>
      <c r="G19" s="131" t="s">
        <v>445</v>
      </c>
      <c r="H19" s="48" t="s">
        <v>118</v>
      </c>
      <c r="I19" s="129" t="s">
        <v>445</v>
      </c>
      <c r="J19" s="130" t="s">
        <v>118</v>
      </c>
    </row>
    <row r="20" spans="1:10" ht="30" customHeight="1" x14ac:dyDescent="0.2">
      <c r="A20" s="195"/>
      <c r="B20" s="126" t="s">
        <v>8</v>
      </c>
      <c r="C20" s="9">
        <v>70</v>
      </c>
      <c r="D20" s="48" t="s">
        <v>118</v>
      </c>
      <c r="E20" s="129" t="s">
        <v>442</v>
      </c>
      <c r="F20" s="130" t="s">
        <v>118</v>
      </c>
      <c r="G20" s="131" t="s">
        <v>442</v>
      </c>
      <c r="H20" s="48" t="s">
        <v>118</v>
      </c>
      <c r="I20" s="129" t="s">
        <v>442</v>
      </c>
      <c r="J20" s="130" t="s">
        <v>118</v>
      </c>
    </row>
    <row r="21" spans="1:10" ht="30" customHeight="1" x14ac:dyDescent="0.2">
      <c r="A21" s="195"/>
      <c r="B21" s="126" t="s">
        <v>9</v>
      </c>
      <c r="C21" s="9">
        <v>140</v>
      </c>
      <c r="D21" s="48" t="s">
        <v>118</v>
      </c>
      <c r="E21" s="129" t="s">
        <v>446</v>
      </c>
      <c r="F21" s="130" t="s">
        <v>118</v>
      </c>
      <c r="G21" s="131" t="s">
        <v>446</v>
      </c>
      <c r="H21" s="48" t="s">
        <v>118</v>
      </c>
      <c r="I21" s="129" t="s">
        <v>446</v>
      </c>
      <c r="J21" s="130" t="s">
        <v>118</v>
      </c>
    </row>
    <row r="22" spans="1:10" ht="20.100000000000001" customHeight="1" x14ac:dyDescent="0.2">
      <c r="A22" s="196"/>
      <c r="B22" s="126" t="s">
        <v>399</v>
      </c>
      <c r="C22" s="48" t="s">
        <v>447</v>
      </c>
      <c r="D22" s="48" t="s">
        <v>118</v>
      </c>
      <c r="E22" s="130" t="s">
        <v>447</v>
      </c>
      <c r="F22" s="130" t="s">
        <v>118</v>
      </c>
      <c r="G22" s="48" t="s">
        <v>447</v>
      </c>
      <c r="H22" s="48" t="s">
        <v>118</v>
      </c>
      <c r="I22" s="130" t="s">
        <v>447</v>
      </c>
      <c r="J22" s="130" t="s">
        <v>118</v>
      </c>
    </row>
    <row r="23" spans="1:10" ht="20.100000000000001" customHeight="1" x14ac:dyDescent="0.2">
      <c r="A23" s="218" t="s">
        <v>370</v>
      </c>
      <c r="B23" s="126" t="s">
        <v>1</v>
      </c>
      <c r="C23" s="217">
        <v>576.63</v>
      </c>
      <c r="D23" s="217"/>
      <c r="E23" s="216">
        <v>502.39</v>
      </c>
      <c r="F23" s="216"/>
      <c r="G23" s="217">
        <v>400.96</v>
      </c>
      <c r="H23" s="217"/>
      <c r="I23" s="216">
        <v>319.23</v>
      </c>
      <c r="J23" s="216"/>
    </row>
    <row r="24" spans="1:10" ht="20.100000000000001" customHeight="1" x14ac:dyDescent="0.2">
      <c r="A24" s="219"/>
      <c r="B24" s="126" t="s">
        <v>2</v>
      </c>
      <c r="C24" s="217">
        <v>1499.25</v>
      </c>
      <c r="D24" s="217"/>
      <c r="E24" s="216">
        <v>1306.21</v>
      </c>
      <c r="F24" s="216"/>
      <c r="G24" s="217">
        <v>1042.48</v>
      </c>
      <c r="H24" s="217"/>
      <c r="I24" s="216">
        <v>829.99</v>
      </c>
      <c r="J24" s="216"/>
    </row>
    <row r="25" spans="1:10" ht="20.100000000000001" customHeight="1" x14ac:dyDescent="0.2">
      <c r="A25" s="218" t="s">
        <v>387</v>
      </c>
      <c r="B25" s="126" t="s">
        <v>1</v>
      </c>
      <c r="C25" s="217">
        <f>('2018 GTCMHIC Metal Level Plans'!C23*(1.04))</f>
        <v>599.6952</v>
      </c>
      <c r="D25" s="217"/>
      <c r="E25" s="216">
        <f>('2018 GTCMHIC Metal Level Plans'!E23*(1.0374))</f>
        <v>521.17938600000002</v>
      </c>
      <c r="F25" s="216"/>
      <c r="G25" s="217">
        <f>('2018 GTCMHIC Metal Level Plans'!G23*(1.04))</f>
        <v>416.9984</v>
      </c>
      <c r="H25" s="217"/>
      <c r="I25" s="216">
        <f>('2018 GTCMHIC Metal Level Plans'!I23*(1.04))</f>
        <v>331.99920000000003</v>
      </c>
      <c r="J25" s="216"/>
    </row>
    <row r="26" spans="1:10" ht="20.100000000000001" customHeight="1" x14ac:dyDescent="0.2">
      <c r="A26" s="219"/>
      <c r="B26" s="126" t="s">
        <v>2</v>
      </c>
      <c r="C26" s="217">
        <f>('2018 GTCMHIC Metal Level Plans'!C24*(1.04))</f>
        <v>1559.22</v>
      </c>
      <c r="D26" s="217"/>
      <c r="E26" s="216">
        <f>('2018 GTCMHIC Metal Level Plans'!E24*(1.0374))</f>
        <v>1355.0622540000002</v>
      </c>
      <c r="F26" s="216"/>
      <c r="G26" s="217">
        <f>('2018 GTCMHIC Metal Level Plans'!G24*(1.04))</f>
        <v>1084.1792</v>
      </c>
      <c r="H26" s="217"/>
      <c r="I26" s="216">
        <f>('2018 GTCMHIC Metal Level Plans'!I24*(1.04))</f>
        <v>863.18960000000004</v>
      </c>
      <c r="J26" s="216"/>
    </row>
    <row r="27" spans="1:10" ht="20.100000000000001" customHeight="1" x14ac:dyDescent="0.2"/>
    <row r="28" spans="1:10" ht="20.100000000000001" customHeight="1" x14ac:dyDescent="0.2">
      <c r="B28" s="50" t="s">
        <v>392</v>
      </c>
      <c r="C28" s="88" t="s">
        <v>1</v>
      </c>
      <c r="D28" s="88" t="s">
        <v>2</v>
      </c>
      <c r="E28" s="23"/>
      <c r="F28" s="33"/>
      <c r="G28" s="23"/>
      <c r="H28" s="33"/>
      <c r="I28" s="23"/>
      <c r="J28" s="33"/>
    </row>
    <row r="29" spans="1:10" ht="20.100000000000001" customHeight="1" x14ac:dyDescent="0.2">
      <c r="B29" s="87" t="s">
        <v>326</v>
      </c>
      <c r="C29" s="32">
        <f>+'2018 GTCMHIC Metal Level Plans'!C25-C30</f>
        <v>477.71719631999997</v>
      </c>
      <c r="D29" s="32">
        <f>+'2018 GTCMHIC Metal Level Plans'!C26-D30</f>
        <v>1242.074652</v>
      </c>
      <c r="F29" s="33"/>
      <c r="H29" s="33"/>
      <c r="J29" s="33"/>
    </row>
    <row r="30" spans="1:10" ht="20.100000000000001" customHeight="1" x14ac:dyDescent="0.2">
      <c r="B30" s="87" t="s">
        <v>135</v>
      </c>
      <c r="C30" s="32">
        <f>+'2018 GTCMHIC Metal Level Plans'!C25*0.2034</f>
        <v>121.97800368</v>
      </c>
      <c r="D30" s="32">
        <f>+'2018 GTCMHIC Metal Level Plans'!C26*0.2034</f>
        <v>317.14534800000001</v>
      </c>
      <c r="E30" s="23"/>
      <c r="G30" s="23"/>
      <c r="I30" s="23"/>
    </row>
    <row r="31" spans="1:10" ht="20.100000000000001" customHeight="1" x14ac:dyDescent="0.2">
      <c r="B31" s="87" t="s">
        <v>121</v>
      </c>
      <c r="C31" s="32">
        <f>+C29+C30</f>
        <v>599.6952</v>
      </c>
      <c r="D31" s="32">
        <f>+D29+D30</f>
        <v>1559.22</v>
      </c>
    </row>
    <row r="32" spans="1:10" ht="20.100000000000001" customHeight="1" x14ac:dyDescent="0.2">
      <c r="C32" s="89"/>
      <c r="D32" s="89"/>
    </row>
    <row r="33" spans="2:4" ht="20.100000000000001" customHeight="1" x14ac:dyDescent="0.2">
      <c r="B33" s="50" t="s">
        <v>392</v>
      </c>
      <c r="C33" s="88" t="s">
        <v>1</v>
      </c>
      <c r="D33" s="88" t="s">
        <v>2</v>
      </c>
    </row>
    <row r="34" spans="2:4" ht="20.100000000000001" customHeight="1" x14ac:dyDescent="0.2">
      <c r="B34" s="87" t="s">
        <v>327</v>
      </c>
      <c r="C34" s="32">
        <f>+'2018 GTCMHIC Metal Level Plans'!E25-C35</f>
        <v>415.17149888760002</v>
      </c>
      <c r="D34" s="32">
        <f>+'2018 GTCMHIC Metal Level Plans'!E26-D35</f>
        <v>1079.4425915364002</v>
      </c>
    </row>
    <row r="35" spans="2:4" ht="20.100000000000001" customHeight="1" x14ac:dyDescent="0.2">
      <c r="B35" s="87" t="s">
        <v>328</v>
      </c>
      <c r="C35" s="32">
        <f>+'2018 GTCMHIC Metal Level Plans'!E25*0.2034</f>
        <v>106.0078871124</v>
      </c>
      <c r="D35" s="32">
        <f>+'2018 GTCMHIC Metal Level Plans'!E26*0.2034</f>
        <v>275.61966246360004</v>
      </c>
    </row>
    <row r="36" spans="2:4" ht="20.100000000000001" customHeight="1" x14ac:dyDescent="0.2">
      <c r="B36" s="87" t="s">
        <v>121</v>
      </c>
      <c r="C36" s="32">
        <f>+C34+C35</f>
        <v>521.17938600000002</v>
      </c>
      <c r="D36" s="32">
        <f>+D34+D35</f>
        <v>1355.0622540000002</v>
      </c>
    </row>
    <row r="37" spans="2:4" ht="20.100000000000001" customHeight="1" x14ac:dyDescent="0.2">
      <c r="C37" s="89"/>
      <c r="D37" s="89"/>
    </row>
    <row r="38" spans="2:4" ht="20.100000000000001" customHeight="1" x14ac:dyDescent="0.2">
      <c r="B38" s="50" t="s">
        <v>392</v>
      </c>
      <c r="C38" s="88" t="s">
        <v>1</v>
      </c>
      <c r="D38" s="88" t="s">
        <v>2</v>
      </c>
    </row>
    <row r="39" spans="2:4" ht="20.100000000000001" customHeight="1" x14ac:dyDescent="0.2">
      <c r="B39" s="87" t="s">
        <v>329</v>
      </c>
      <c r="C39" s="32">
        <f>+'2018 GTCMHIC Metal Level Plans'!G25-C40</f>
        <v>332.18092544000001</v>
      </c>
      <c r="D39" s="32">
        <f>+'2018 GTCMHIC Metal Level Plans'!G26-D40</f>
        <v>863.65715072</v>
      </c>
    </row>
    <row r="40" spans="2:4" ht="20.100000000000001" customHeight="1" x14ac:dyDescent="0.2">
      <c r="B40" s="87" t="s">
        <v>330</v>
      </c>
      <c r="C40" s="32">
        <f>+'2018 GTCMHIC Metal Level Plans'!G25*0.2034</f>
        <v>84.817474559999994</v>
      </c>
      <c r="D40" s="32">
        <f>+'2018 GTCMHIC Metal Level Plans'!G26*0.2034</f>
        <v>220.52204928</v>
      </c>
    </row>
    <row r="41" spans="2:4" ht="20.100000000000001" customHeight="1" x14ac:dyDescent="0.2">
      <c r="B41" s="87" t="s">
        <v>121</v>
      </c>
      <c r="C41" s="32">
        <f>+C39+C40</f>
        <v>416.9984</v>
      </c>
      <c r="D41" s="32">
        <f>+D39+D40</f>
        <v>1084.1792</v>
      </c>
    </row>
    <row r="42" spans="2:4" ht="20.100000000000001" customHeight="1" x14ac:dyDescent="0.2">
      <c r="B42" s="6"/>
      <c r="C42" s="89"/>
      <c r="D42" s="89"/>
    </row>
    <row r="43" spans="2:4" ht="20.100000000000001" customHeight="1" x14ac:dyDescent="0.2">
      <c r="B43" s="50" t="s">
        <v>392</v>
      </c>
      <c r="C43" s="88" t="s">
        <v>1</v>
      </c>
      <c r="D43" s="88" t="s">
        <v>2</v>
      </c>
    </row>
    <row r="44" spans="2:4" ht="20.100000000000001" customHeight="1" x14ac:dyDescent="0.2">
      <c r="B44" s="87" t="s">
        <v>331</v>
      </c>
      <c r="C44" s="32">
        <f>+'2018 GTCMHIC Metal Level Plans'!I25-C45</f>
        <v>264.47056272000003</v>
      </c>
      <c r="D44" s="32">
        <f>+'2018 GTCMHIC Metal Level Plans'!I26-D45</f>
        <v>687.6168353600001</v>
      </c>
    </row>
    <row r="45" spans="2:4" ht="20.100000000000001" customHeight="1" x14ac:dyDescent="0.2">
      <c r="B45" s="87" t="s">
        <v>332</v>
      </c>
      <c r="C45" s="32">
        <f>+'2018 GTCMHIC Metal Level Plans'!I25*0.2034</f>
        <v>67.528637280000012</v>
      </c>
      <c r="D45" s="32">
        <f>+'2018 GTCMHIC Metal Level Plans'!I26*0.2034</f>
        <v>175.57276464</v>
      </c>
    </row>
    <row r="46" spans="2:4" ht="20.100000000000001" customHeight="1" x14ac:dyDescent="0.2">
      <c r="B46" s="87" t="s">
        <v>121</v>
      </c>
      <c r="C46" s="32">
        <f>+C44+C45</f>
        <v>331.99920000000003</v>
      </c>
      <c r="D46" s="32">
        <f>+D44+D45</f>
        <v>863.18960000000015</v>
      </c>
    </row>
  </sheetData>
  <mergeCells count="41">
    <mergeCell ref="G4:H4"/>
    <mergeCell ref="A4:B4"/>
    <mergeCell ref="A5:B5"/>
    <mergeCell ref="C4:D4"/>
    <mergeCell ref="C5:D5"/>
    <mergeCell ref="E4:F4"/>
    <mergeCell ref="A25:A26"/>
    <mergeCell ref="C25:D25"/>
    <mergeCell ref="E25:F25"/>
    <mergeCell ref="G25:H25"/>
    <mergeCell ref="I25:J25"/>
    <mergeCell ref="C26:D26"/>
    <mergeCell ref="E26:F26"/>
    <mergeCell ref="G26:H26"/>
    <mergeCell ref="I26:J26"/>
    <mergeCell ref="A19:A22"/>
    <mergeCell ref="A23:A24"/>
    <mergeCell ref="C23:D23"/>
    <mergeCell ref="E23:F23"/>
    <mergeCell ref="G23:H23"/>
    <mergeCell ref="I23:J23"/>
    <mergeCell ref="C24:D24"/>
    <mergeCell ref="E24:F24"/>
    <mergeCell ref="G24:H24"/>
    <mergeCell ref="I24:J24"/>
    <mergeCell ref="A15:A18"/>
    <mergeCell ref="A1:J1"/>
    <mergeCell ref="A2:B3"/>
    <mergeCell ref="C2:D2"/>
    <mergeCell ref="E2:F2"/>
    <mergeCell ref="G2:H2"/>
    <mergeCell ref="I2:J2"/>
    <mergeCell ref="A6:A7"/>
    <mergeCell ref="A8:A9"/>
    <mergeCell ref="A10:B10"/>
    <mergeCell ref="A12:A13"/>
    <mergeCell ref="A14:B14"/>
    <mergeCell ref="I4:J4"/>
    <mergeCell ref="E5:F5"/>
    <mergeCell ref="G5:H5"/>
    <mergeCell ref="I5:J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15"/>
  <sheetViews>
    <sheetView topLeftCell="A67" zoomScaleNormal="100" workbookViewId="0">
      <selection activeCell="P29" sqref="P29"/>
    </sheetView>
  </sheetViews>
  <sheetFormatPr defaultRowHeight="12.75" x14ac:dyDescent="0.2"/>
  <cols>
    <col min="1" max="1" width="25.7109375" style="1" customWidth="1"/>
    <col min="2" max="2" width="6.7109375" style="1" customWidth="1"/>
    <col min="3" max="3" width="32.7109375" style="1" customWidth="1"/>
    <col min="4" max="8" width="15.7109375" style="1" customWidth="1"/>
    <col min="9" max="9" width="15.7109375" style="16" customWidth="1"/>
    <col min="10" max="15" width="10.7109375" style="1" customWidth="1"/>
    <col min="16" max="16" width="10.7109375" style="3" customWidth="1"/>
    <col min="17" max="17" width="14.7109375" style="1" customWidth="1"/>
    <col min="18" max="29" width="10.7109375" style="1" customWidth="1"/>
    <col min="30" max="30" width="9.42578125" style="1" customWidth="1"/>
    <col min="31" max="255" width="9.140625" style="1"/>
    <col min="256" max="256" width="10.7109375" style="1" bestFit="1" customWidth="1"/>
    <col min="257" max="257" width="25.28515625" style="1" customWidth="1"/>
    <col min="258" max="258" width="15" style="1" bestFit="1" customWidth="1"/>
    <col min="259" max="260" width="13.42578125" style="1" bestFit="1" customWidth="1"/>
    <col min="261" max="511" width="9.140625" style="1"/>
    <col min="512" max="512" width="10.7109375" style="1" bestFit="1" customWidth="1"/>
    <col min="513" max="513" width="25.28515625" style="1" customWidth="1"/>
    <col min="514" max="514" width="15" style="1" bestFit="1" customWidth="1"/>
    <col min="515" max="516" width="13.42578125" style="1" bestFit="1" customWidth="1"/>
    <col min="517" max="767" width="9.140625" style="1"/>
    <col min="768" max="768" width="10.7109375" style="1" bestFit="1" customWidth="1"/>
    <col min="769" max="769" width="25.28515625" style="1" customWidth="1"/>
    <col min="770" max="770" width="15" style="1" bestFit="1" customWidth="1"/>
    <col min="771" max="772" width="13.42578125" style="1" bestFit="1" customWidth="1"/>
    <col min="773" max="1023" width="9.140625" style="1"/>
    <col min="1024" max="1024" width="10.7109375" style="1" bestFit="1" customWidth="1"/>
    <col min="1025" max="1025" width="25.28515625" style="1" customWidth="1"/>
    <col min="1026" max="1026" width="15" style="1" bestFit="1" customWidth="1"/>
    <col min="1027" max="1028" width="13.42578125" style="1" bestFit="1" customWidth="1"/>
    <col min="1029" max="1279" width="9.140625" style="1"/>
    <col min="1280" max="1280" width="10.7109375" style="1" bestFit="1" customWidth="1"/>
    <col min="1281" max="1281" width="25.28515625" style="1" customWidth="1"/>
    <col min="1282" max="1282" width="15" style="1" bestFit="1" customWidth="1"/>
    <col min="1283" max="1284" width="13.42578125" style="1" bestFit="1" customWidth="1"/>
    <col min="1285" max="1535" width="9.140625" style="1"/>
    <col min="1536" max="1536" width="10.7109375" style="1" bestFit="1" customWidth="1"/>
    <col min="1537" max="1537" width="25.28515625" style="1" customWidth="1"/>
    <col min="1538" max="1538" width="15" style="1" bestFit="1" customWidth="1"/>
    <col min="1539" max="1540" width="13.42578125" style="1" bestFit="1" customWidth="1"/>
    <col min="1541" max="1791" width="9.140625" style="1"/>
    <col min="1792" max="1792" width="10.7109375" style="1" bestFit="1" customWidth="1"/>
    <col min="1793" max="1793" width="25.28515625" style="1" customWidth="1"/>
    <col min="1794" max="1794" width="15" style="1" bestFit="1" customWidth="1"/>
    <col min="1795" max="1796" width="13.42578125" style="1" bestFit="1" customWidth="1"/>
    <col min="1797" max="2047" width="9.140625" style="1"/>
    <col min="2048" max="2048" width="10.7109375" style="1" bestFit="1" customWidth="1"/>
    <col min="2049" max="2049" width="25.28515625" style="1" customWidth="1"/>
    <col min="2050" max="2050" width="15" style="1" bestFit="1" customWidth="1"/>
    <col min="2051" max="2052" width="13.42578125" style="1" bestFit="1" customWidth="1"/>
    <col min="2053" max="2303" width="9.140625" style="1"/>
    <col min="2304" max="2304" width="10.7109375" style="1" bestFit="1" customWidth="1"/>
    <col min="2305" max="2305" width="25.28515625" style="1" customWidth="1"/>
    <col min="2306" max="2306" width="15" style="1" bestFit="1" customWidth="1"/>
    <col min="2307" max="2308" width="13.42578125" style="1" bestFit="1" customWidth="1"/>
    <col min="2309" max="2559" width="9.140625" style="1"/>
    <col min="2560" max="2560" width="10.7109375" style="1" bestFit="1" customWidth="1"/>
    <col min="2561" max="2561" width="25.28515625" style="1" customWidth="1"/>
    <col min="2562" max="2562" width="15" style="1" bestFit="1" customWidth="1"/>
    <col min="2563" max="2564" width="13.42578125" style="1" bestFit="1" customWidth="1"/>
    <col min="2565" max="2815" width="9.140625" style="1"/>
    <col min="2816" max="2816" width="10.7109375" style="1" bestFit="1" customWidth="1"/>
    <col min="2817" max="2817" width="25.28515625" style="1" customWidth="1"/>
    <col min="2818" max="2818" width="15" style="1" bestFit="1" customWidth="1"/>
    <col min="2819" max="2820" width="13.42578125" style="1" bestFit="1" customWidth="1"/>
    <col min="2821" max="3071" width="9.140625" style="1"/>
    <col min="3072" max="3072" width="10.7109375" style="1" bestFit="1" customWidth="1"/>
    <col min="3073" max="3073" width="25.28515625" style="1" customWidth="1"/>
    <col min="3074" max="3074" width="15" style="1" bestFit="1" customWidth="1"/>
    <col min="3075" max="3076" width="13.42578125" style="1" bestFit="1" customWidth="1"/>
    <col min="3077" max="3327" width="9.140625" style="1"/>
    <col min="3328" max="3328" width="10.7109375" style="1" bestFit="1" customWidth="1"/>
    <col min="3329" max="3329" width="25.28515625" style="1" customWidth="1"/>
    <col min="3330" max="3330" width="15" style="1" bestFit="1" customWidth="1"/>
    <col min="3331" max="3332" width="13.42578125" style="1" bestFit="1" customWidth="1"/>
    <col min="3333" max="3583" width="9.140625" style="1"/>
    <col min="3584" max="3584" width="10.7109375" style="1" bestFit="1" customWidth="1"/>
    <col min="3585" max="3585" width="25.28515625" style="1" customWidth="1"/>
    <col min="3586" max="3586" width="15" style="1" bestFit="1" customWidth="1"/>
    <col min="3587" max="3588" width="13.42578125" style="1" bestFit="1" customWidth="1"/>
    <col min="3589" max="3839" width="9.140625" style="1"/>
    <col min="3840" max="3840" width="10.7109375" style="1" bestFit="1" customWidth="1"/>
    <col min="3841" max="3841" width="25.28515625" style="1" customWidth="1"/>
    <col min="3842" max="3842" width="15" style="1" bestFit="1" customWidth="1"/>
    <col min="3843" max="3844" width="13.42578125" style="1" bestFit="1" customWidth="1"/>
    <col min="3845" max="4095" width="9.140625" style="1"/>
    <col min="4096" max="4096" width="10.7109375" style="1" bestFit="1" customWidth="1"/>
    <col min="4097" max="4097" width="25.28515625" style="1" customWidth="1"/>
    <col min="4098" max="4098" width="15" style="1" bestFit="1" customWidth="1"/>
    <col min="4099" max="4100" width="13.42578125" style="1" bestFit="1" customWidth="1"/>
    <col min="4101" max="4351" width="9.140625" style="1"/>
    <col min="4352" max="4352" width="10.7109375" style="1" bestFit="1" customWidth="1"/>
    <col min="4353" max="4353" width="25.28515625" style="1" customWidth="1"/>
    <col min="4354" max="4354" width="15" style="1" bestFit="1" customWidth="1"/>
    <col min="4355" max="4356" width="13.42578125" style="1" bestFit="1" customWidth="1"/>
    <col min="4357" max="4607" width="9.140625" style="1"/>
    <col min="4608" max="4608" width="10.7109375" style="1" bestFit="1" customWidth="1"/>
    <col min="4609" max="4609" width="25.28515625" style="1" customWidth="1"/>
    <col min="4610" max="4610" width="15" style="1" bestFit="1" customWidth="1"/>
    <col min="4611" max="4612" width="13.42578125" style="1" bestFit="1" customWidth="1"/>
    <col min="4613" max="4863" width="9.140625" style="1"/>
    <col min="4864" max="4864" width="10.7109375" style="1" bestFit="1" customWidth="1"/>
    <col min="4865" max="4865" width="25.28515625" style="1" customWidth="1"/>
    <col min="4866" max="4866" width="15" style="1" bestFit="1" customWidth="1"/>
    <col min="4867" max="4868" width="13.42578125" style="1" bestFit="1" customWidth="1"/>
    <col min="4869" max="5119" width="9.140625" style="1"/>
    <col min="5120" max="5120" width="10.7109375" style="1" bestFit="1" customWidth="1"/>
    <col min="5121" max="5121" width="25.28515625" style="1" customWidth="1"/>
    <col min="5122" max="5122" width="15" style="1" bestFit="1" customWidth="1"/>
    <col min="5123" max="5124" width="13.42578125" style="1" bestFit="1" customWidth="1"/>
    <col min="5125" max="5375" width="9.140625" style="1"/>
    <col min="5376" max="5376" width="10.7109375" style="1" bestFit="1" customWidth="1"/>
    <col min="5377" max="5377" width="25.28515625" style="1" customWidth="1"/>
    <col min="5378" max="5378" width="15" style="1" bestFit="1" customWidth="1"/>
    <col min="5379" max="5380" width="13.42578125" style="1" bestFit="1" customWidth="1"/>
    <col min="5381" max="5631" width="9.140625" style="1"/>
    <col min="5632" max="5632" width="10.7109375" style="1" bestFit="1" customWidth="1"/>
    <col min="5633" max="5633" width="25.28515625" style="1" customWidth="1"/>
    <col min="5634" max="5634" width="15" style="1" bestFit="1" customWidth="1"/>
    <col min="5635" max="5636" width="13.42578125" style="1" bestFit="1" customWidth="1"/>
    <col min="5637" max="5887" width="9.140625" style="1"/>
    <col min="5888" max="5888" width="10.7109375" style="1" bestFit="1" customWidth="1"/>
    <col min="5889" max="5889" width="25.28515625" style="1" customWidth="1"/>
    <col min="5890" max="5890" width="15" style="1" bestFit="1" customWidth="1"/>
    <col min="5891" max="5892" width="13.42578125" style="1" bestFit="1" customWidth="1"/>
    <col min="5893" max="6143" width="9.140625" style="1"/>
    <col min="6144" max="6144" width="10.7109375" style="1" bestFit="1" customWidth="1"/>
    <col min="6145" max="6145" width="25.28515625" style="1" customWidth="1"/>
    <col min="6146" max="6146" width="15" style="1" bestFit="1" customWidth="1"/>
    <col min="6147" max="6148" width="13.42578125" style="1" bestFit="1" customWidth="1"/>
    <col min="6149" max="6399" width="9.140625" style="1"/>
    <col min="6400" max="6400" width="10.7109375" style="1" bestFit="1" customWidth="1"/>
    <col min="6401" max="6401" width="25.28515625" style="1" customWidth="1"/>
    <col min="6402" max="6402" width="15" style="1" bestFit="1" customWidth="1"/>
    <col min="6403" max="6404" width="13.42578125" style="1" bestFit="1" customWidth="1"/>
    <col min="6405" max="6655" width="9.140625" style="1"/>
    <col min="6656" max="6656" width="10.7109375" style="1" bestFit="1" customWidth="1"/>
    <col min="6657" max="6657" width="25.28515625" style="1" customWidth="1"/>
    <col min="6658" max="6658" width="15" style="1" bestFit="1" customWidth="1"/>
    <col min="6659" max="6660" width="13.42578125" style="1" bestFit="1" customWidth="1"/>
    <col min="6661" max="6911" width="9.140625" style="1"/>
    <col min="6912" max="6912" width="10.7109375" style="1" bestFit="1" customWidth="1"/>
    <col min="6913" max="6913" width="25.28515625" style="1" customWidth="1"/>
    <col min="6914" max="6914" width="15" style="1" bestFit="1" customWidth="1"/>
    <col min="6915" max="6916" width="13.42578125" style="1" bestFit="1" customWidth="1"/>
    <col min="6917" max="7167" width="9.140625" style="1"/>
    <col min="7168" max="7168" width="10.7109375" style="1" bestFit="1" customWidth="1"/>
    <col min="7169" max="7169" width="25.28515625" style="1" customWidth="1"/>
    <col min="7170" max="7170" width="15" style="1" bestFit="1" customWidth="1"/>
    <col min="7171" max="7172" width="13.42578125" style="1" bestFit="1" customWidth="1"/>
    <col min="7173" max="7423" width="9.140625" style="1"/>
    <col min="7424" max="7424" width="10.7109375" style="1" bestFit="1" customWidth="1"/>
    <col min="7425" max="7425" width="25.28515625" style="1" customWidth="1"/>
    <col min="7426" max="7426" width="15" style="1" bestFit="1" customWidth="1"/>
    <col min="7427" max="7428" width="13.42578125" style="1" bestFit="1" customWidth="1"/>
    <col min="7429" max="7679" width="9.140625" style="1"/>
    <col min="7680" max="7680" width="10.7109375" style="1" bestFit="1" customWidth="1"/>
    <col min="7681" max="7681" width="25.28515625" style="1" customWidth="1"/>
    <col min="7682" max="7682" width="15" style="1" bestFit="1" customWidth="1"/>
    <col min="7683" max="7684" width="13.42578125" style="1" bestFit="1" customWidth="1"/>
    <col min="7685" max="7935" width="9.140625" style="1"/>
    <col min="7936" max="7936" width="10.7109375" style="1" bestFit="1" customWidth="1"/>
    <col min="7937" max="7937" width="25.28515625" style="1" customWidth="1"/>
    <col min="7938" max="7938" width="15" style="1" bestFit="1" customWidth="1"/>
    <col min="7939" max="7940" width="13.42578125" style="1" bestFit="1" customWidth="1"/>
    <col min="7941" max="8191" width="9.140625" style="1"/>
    <col min="8192" max="8192" width="10.7109375" style="1" bestFit="1" customWidth="1"/>
    <col min="8193" max="8193" width="25.28515625" style="1" customWidth="1"/>
    <col min="8194" max="8194" width="15" style="1" bestFit="1" customWidth="1"/>
    <col min="8195" max="8196" width="13.42578125" style="1" bestFit="1" customWidth="1"/>
    <col min="8197" max="8447" width="9.140625" style="1"/>
    <col min="8448" max="8448" width="10.7109375" style="1" bestFit="1" customWidth="1"/>
    <col min="8449" max="8449" width="25.28515625" style="1" customWidth="1"/>
    <col min="8450" max="8450" width="15" style="1" bestFit="1" customWidth="1"/>
    <col min="8451" max="8452" width="13.42578125" style="1" bestFit="1" customWidth="1"/>
    <col min="8453" max="8703" width="9.140625" style="1"/>
    <col min="8704" max="8704" width="10.7109375" style="1" bestFit="1" customWidth="1"/>
    <col min="8705" max="8705" width="25.28515625" style="1" customWidth="1"/>
    <col min="8706" max="8706" width="15" style="1" bestFit="1" customWidth="1"/>
    <col min="8707" max="8708" width="13.42578125" style="1" bestFit="1" customWidth="1"/>
    <col min="8709" max="8959" width="9.140625" style="1"/>
    <col min="8960" max="8960" width="10.7109375" style="1" bestFit="1" customWidth="1"/>
    <col min="8961" max="8961" width="25.28515625" style="1" customWidth="1"/>
    <col min="8962" max="8962" width="15" style="1" bestFit="1" customWidth="1"/>
    <col min="8963" max="8964" width="13.42578125" style="1" bestFit="1" customWidth="1"/>
    <col min="8965" max="9215" width="9.140625" style="1"/>
    <col min="9216" max="9216" width="10.7109375" style="1" bestFit="1" customWidth="1"/>
    <col min="9217" max="9217" width="25.28515625" style="1" customWidth="1"/>
    <col min="9218" max="9218" width="15" style="1" bestFit="1" customWidth="1"/>
    <col min="9219" max="9220" width="13.42578125" style="1" bestFit="1" customWidth="1"/>
    <col min="9221" max="9471" width="9.140625" style="1"/>
    <col min="9472" max="9472" width="10.7109375" style="1" bestFit="1" customWidth="1"/>
    <col min="9473" max="9473" width="25.28515625" style="1" customWidth="1"/>
    <col min="9474" max="9474" width="15" style="1" bestFit="1" customWidth="1"/>
    <col min="9475" max="9476" width="13.42578125" style="1" bestFit="1" customWidth="1"/>
    <col min="9477" max="9727" width="9.140625" style="1"/>
    <col min="9728" max="9728" width="10.7109375" style="1" bestFit="1" customWidth="1"/>
    <col min="9729" max="9729" width="25.28515625" style="1" customWidth="1"/>
    <col min="9730" max="9730" width="15" style="1" bestFit="1" customWidth="1"/>
    <col min="9731" max="9732" width="13.42578125" style="1" bestFit="1" customWidth="1"/>
    <col min="9733" max="9983" width="9.140625" style="1"/>
    <col min="9984" max="9984" width="10.7109375" style="1" bestFit="1" customWidth="1"/>
    <col min="9985" max="9985" width="25.28515625" style="1" customWidth="1"/>
    <col min="9986" max="9986" width="15" style="1" bestFit="1" customWidth="1"/>
    <col min="9987" max="9988" width="13.42578125" style="1" bestFit="1" customWidth="1"/>
    <col min="9989" max="10239" width="9.140625" style="1"/>
    <col min="10240" max="10240" width="10.7109375" style="1" bestFit="1" customWidth="1"/>
    <col min="10241" max="10241" width="25.28515625" style="1" customWidth="1"/>
    <col min="10242" max="10242" width="15" style="1" bestFit="1" customWidth="1"/>
    <col min="10243" max="10244" width="13.42578125" style="1" bestFit="1" customWidth="1"/>
    <col min="10245" max="10495" width="9.140625" style="1"/>
    <col min="10496" max="10496" width="10.7109375" style="1" bestFit="1" customWidth="1"/>
    <col min="10497" max="10497" width="25.28515625" style="1" customWidth="1"/>
    <col min="10498" max="10498" width="15" style="1" bestFit="1" customWidth="1"/>
    <col min="10499" max="10500" width="13.42578125" style="1" bestFit="1" customWidth="1"/>
    <col min="10501" max="10751" width="9.140625" style="1"/>
    <col min="10752" max="10752" width="10.7109375" style="1" bestFit="1" customWidth="1"/>
    <col min="10753" max="10753" width="25.28515625" style="1" customWidth="1"/>
    <col min="10754" max="10754" width="15" style="1" bestFit="1" customWidth="1"/>
    <col min="10755" max="10756" width="13.42578125" style="1" bestFit="1" customWidth="1"/>
    <col min="10757" max="11007" width="9.140625" style="1"/>
    <col min="11008" max="11008" width="10.7109375" style="1" bestFit="1" customWidth="1"/>
    <col min="11009" max="11009" width="25.28515625" style="1" customWidth="1"/>
    <col min="11010" max="11010" width="15" style="1" bestFit="1" customWidth="1"/>
    <col min="11011" max="11012" width="13.42578125" style="1" bestFit="1" customWidth="1"/>
    <col min="11013" max="11263" width="9.140625" style="1"/>
    <col min="11264" max="11264" width="10.7109375" style="1" bestFit="1" customWidth="1"/>
    <col min="11265" max="11265" width="25.28515625" style="1" customWidth="1"/>
    <col min="11266" max="11266" width="15" style="1" bestFit="1" customWidth="1"/>
    <col min="11267" max="11268" width="13.42578125" style="1" bestFit="1" customWidth="1"/>
    <col min="11269" max="11519" width="9.140625" style="1"/>
    <col min="11520" max="11520" width="10.7109375" style="1" bestFit="1" customWidth="1"/>
    <col min="11521" max="11521" width="25.28515625" style="1" customWidth="1"/>
    <col min="11522" max="11522" width="15" style="1" bestFit="1" customWidth="1"/>
    <col min="11523" max="11524" width="13.42578125" style="1" bestFit="1" customWidth="1"/>
    <col min="11525" max="11775" width="9.140625" style="1"/>
    <col min="11776" max="11776" width="10.7109375" style="1" bestFit="1" customWidth="1"/>
    <col min="11777" max="11777" width="25.28515625" style="1" customWidth="1"/>
    <col min="11778" max="11778" width="15" style="1" bestFit="1" customWidth="1"/>
    <col min="11779" max="11780" width="13.42578125" style="1" bestFit="1" customWidth="1"/>
    <col min="11781" max="12031" width="9.140625" style="1"/>
    <col min="12032" max="12032" width="10.7109375" style="1" bestFit="1" customWidth="1"/>
    <col min="12033" max="12033" width="25.28515625" style="1" customWidth="1"/>
    <col min="12034" max="12034" width="15" style="1" bestFit="1" customWidth="1"/>
    <col min="12035" max="12036" width="13.42578125" style="1" bestFit="1" customWidth="1"/>
    <col min="12037" max="12287" width="9.140625" style="1"/>
    <col min="12288" max="12288" width="10.7109375" style="1" bestFit="1" customWidth="1"/>
    <col min="12289" max="12289" width="25.28515625" style="1" customWidth="1"/>
    <col min="12290" max="12290" width="15" style="1" bestFit="1" customWidth="1"/>
    <col min="12291" max="12292" width="13.42578125" style="1" bestFit="1" customWidth="1"/>
    <col min="12293" max="12543" width="9.140625" style="1"/>
    <col min="12544" max="12544" width="10.7109375" style="1" bestFit="1" customWidth="1"/>
    <col min="12545" max="12545" width="25.28515625" style="1" customWidth="1"/>
    <col min="12546" max="12546" width="15" style="1" bestFit="1" customWidth="1"/>
    <col min="12547" max="12548" width="13.42578125" style="1" bestFit="1" customWidth="1"/>
    <col min="12549" max="12799" width="9.140625" style="1"/>
    <col min="12800" max="12800" width="10.7109375" style="1" bestFit="1" customWidth="1"/>
    <col min="12801" max="12801" width="25.28515625" style="1" customWidth="1"/>
    <col min="12802" max="12802" width="15" style="1" bestFit="1" customWidth="1"/>
    <col min="12803" max="12804" width="13.42578125" style="1" bestFit="1" customWidth="1"/>
    <col min="12805" max="13055" width="9.140625" style="1"/>
    <col min="13056" max="13056" width="10.7109375" style="1" bestFit="1" customWidth="1"/>
    <col min="13057" max="13057" width="25.28515625" style="1" customWidth="1"/>
    <col min="13058" max="13058" width="15" style="1" bestFit="1" customWidth="1"/>
    <col min="13059" max="13060" width="13.42578125" style="1" bestFit="1" customWidth="1"/>
    <col min="13061" max="13311" width="9.140625" style="1"/>
    <col min="13312" max="13312" width="10.7109375" style="1" bestFit="1" customWidth="1"/>
    <col min="13313" max="13313" width="25.28515625" style="1" customWidth="1"/>
    <col min="13314" max="13314" width="15" style="1" bestFit="1" customWidth="1"/>
    <col min="13315" max="13316" width="13.42578125" style="1" bestFit="1" customWidth="1"/>
    <col min="13317" max="13567" width="9.140625" style="1"/>
    <col min="13568" max="13568" width="10.7109375" style="1" bestFit="1" customWidth="1"/>
    <col min="13569" max="13569" width="25.28515625" style="1" customWidth="1"/>
    <col min="13570" max="13570" width="15" style="1" bestFit="1" customWidth="1"/>
    <col min="13571" max="13572" width="13.42578125" style="1" bestFit="1" customWidth="1"/>
    <col min="13573" max="13823" width="9.140625" style="1"/>
    <col min="13824" max="13824" width="10.7109375" style="1" bestFit="1" customWidth="1"/>
    <col min="13825" max="13825" width="25.28515625" style="1" customWidth="1"/>
    <col min="13826" max="13826" width="15" style="1" bestFit="1" customWidth="1"/>
    <col min="13827" max="13828" width="13.42578125" style="1" bestFit="1" customWidth="1"/>
    <col min="13829" max="14079" width="9.140625" style="1"/>
    <col min="14080" max="14080" width="10.7109375" style="1" bestFit="1" customWidth="1"/>
    <col min="14081" max="14081" width="25.28515625" style="1" customWidth="1"/>
    <col min="14082" max="14082" width="15" style="1" bestFit="1" customWidth="1"/>
    <col min="14083" max="14084" width="13.42578125" style="1" bestFit="1" customWidth="1"/>
    <col min="14085" max="14335" width="9.140625" style="1"/>
    <col min="14336" max="14336" width="10.7109375" style="1" bestFit="1" customWidth="1"/>
    <col min="14337" max="14337" width="25.28515625" style="1" customWidth="1"/>
    <col min="14338" max="14338" width="15" style="1" bestFit="1" customWidth="1"/>
    <col min="14339" max="14340" width="13.42578125" style="1" bestFit="1" customWidth="1"/>
    <col min="14341" max="14591" width="9.140625" style="1"/>
    <col min="14592" max="14592" width="10.7109375" style="1" bestFit="1" customWidth="1"/>
    <col min="14593" max="14593" width="25.28515625" style="1" customWidth="1"/>
    <col min="14594" max="14594" width="15" style="1" bestFit="1" customWidth="1"/>
    <col min="14595" max="14596" width="13.42578125" style="1" bestFit="1" customWidth="1"/>
    <col min="14597" max="14847" width="9.140625" style="1"/>
    <col min="14848" max="14848" width="10.7109375" style="1" bestFit="1" customWidth="1"/>
    <col min="14849" max="14849" width="25.28515625" style="1" customWidth="1"/>
    <col min="14850" max="14850" width="15" style="1" bestFit="1" customWidth="1"/>
    <col min="14851" max="14852" width="13.42578125" style="1" bestFit="1" customWidth="1"/>
    <col min="14853" max="15103" width="9.140625" style="1"/>
    <col min="15104" max="15104" width="10.7109375" style="1" bestFit="1" customWidth="1"/>
    <col min="15105" max="15105" width="25.28515625" style="1" customWidth="1"/>
    <col min="15106" max="15106" width="15" style="1" bestFit="1" customWidth="1"/>
    <col min="15107" max="15108" width="13.42578125" style="1" bestFit="1" customWidth="1"/>
    <col min="15109" max="15359" width="9.140625" style="1"/>
    <col min="15360" max="15360" width="10.7109375" style="1" bestFit="1" customWidth="1"/>
    <col min="15361" max="15361" width="25.28515625" style="1" customWidth="1"/>
    <col min="15362" max="15362" width="15" style="1" bestFit="1" customWidth="1"/>
    <col min="15363" max="15364" width="13.42578125" style="1" bestFit="1" customWidth="1"/>
    <col min="15365" max="15615" width="9.140625" style="1"/>
    <col min="15616" max="15616" width="10.7109375" style="1" bestFit="1" customWidth="1"/>
    <col min="15617" max="15617" width="25.28515625" style="1" customWidth="1"/>
    <col min="15618" max="15618" width="15" style="1" bestFit="1" customWidth="1"/>
    <col min="15619" max="15620" width="13.42578125" style="1" bestFit="1" customWidth="1"/>
    <col min="15621" max="15871" width="9.140625" style="1"/>
    <col min="15872" max="15872" width="10.7109375" style="1" bestFit="1" customWidth="1"/>
    <col min="15873" max="15873" width="25.28515625" style="1" customWidth="1"/>
    <col min="15874" max="15874" width="15" style="1" bestFit="1" customWidth="1"/>
    <col min="15875" max="15876" width="13.42578125" style="1" bestFit="1" customWidth="1"/>
    <col min="15877" max="16127" width="9.140625" style="1"/>
    <col min="16128" max="16128" width="10.7109375" style="1" bestFit="1" customWidth="1"/>
    <col min="16129" max="16129" width="25.28515625" style="1" customWidth="1"/>
    <col min="16130" max="16130" width="15" style="1" bestFit="1" customWidth="1"/>
    <col min="16131" max="16132" width="13.42578125" style="1" bestFit="1" customWidth="1"/>
    <col min="16133" max="16384" width="9.140625" style="1"/>
  </cols>
  <sheetData>
    <row r="1" spans="1:30" s="6" customFormat="1" ht="15.95" customHeight="1" x14ac:dyDescent="0.2">
      <c r="A1" s="12" t="s">
        <v>0</v>
      </c>
      <c r="B1" s="12"/>
      <c r="C1" s="12"/>
      <c r="I1" s="8"/>
      <c r="P1" s="8"/>
    </row>
    <row r="2" spans="1:30" s="6" customFormat="1" ht="15.95" customHeight="1" x14ac:dyDescent="0.2">
      <c r="A2" s="6" t="s">
        <v>389</v>
      </c>
      <c r="I2" s="8"/>
      <c r="P2" s="8"/>
    </row>
    <row r="3" spans="1:30" s="7" customFormat="1" ht="15.95" customHeight="1" x14ac:dyDescent="0.2">
      <c r="A3" s="242" t="s">
        <v>114</v>
      </c>
      <c r="B3" s="228" t="s">
        <v>385</v>
      </c>
      <c r="C3" s="247" t="s">
        <v>134</v>
      </c>
      <c r="D3" s="248"/>
      <c r="E3" s="228" t="s">
        <v>113</v>
      </c>
      <c r="F3" s="228" t="s">
        <v>136</v>
      </c>
      <c r="G3" s="228" t="s">
        <v>137</v>
      </c>
      <c r="H3" s="228" t="s">
        <v>163</v>
      </c>
      <c r="I3" s="228" t="s">
        <v>115</v>
      </c>
      <c r="J3" s="256" t="s">
        <v>34</v>
      </c>
      <c r="K3" s="257"/>
      <c r="L3" s="257"/>
      <c r="M3" s="257"/>
      <c r="N3" s="257"/>
      <c r="O3" s="258"/>
      <c r="P3" s="225" t="s">
        <v>79</v>
      </c>
      <c r="Q3" s="224" t="s">
        <v>16</v>
      </c>
      <c r="R3" s="224"/>
      <c r="S3" s="224"/>
      <c r="T3" s="224"/>
      <c r="U3" s="224"/>
      <c r="V3" s="224"/>
      <c r="W3" s="225" t="s">
        <v>80</v>
      </c>
      <c r="X3" s="224" t="s">
        <v>388</v>
      </c>
      <c r="Y3" s="224"/>
      <c r="Z3" s="224"/>
      <c r="AA3" s="224"/>
      <c r="AB3" s="224"/>
      <c r="AC3" s="224"/>
    </row>
    <row r="4" spans="1:30" s="7" customFormat="1" ht="15.95" customHeight="1" x14ac:dyDescent="0.2">
      <c r="A4" s="242"/>
      <c r="B4" s="232"/>
      <c r="C4" s="249"/>
      <c r="D4" s="250"/>
      <c r="E4" s="232"/>
      <c r="F4" s="232"/>
      <c r="G4" s="232"/>
      <c r="H4" s="232"/>
      <c r="I4" s="232"/>
      <c r="J4" s="256" t="s">
        <v>35</v>
      </c>
      <c r="K4" s="257"/>
      <c r="L4" s="258"/>
      <c r="M4" s="256" t="s">
        <v>36</v>
      </c>
      <c r="N4" s="257"/>
      <c r="O4" s="258"/>
      <c r="P4" s="226"/>
      <c r="Q4" s="228" t="s">
        <v>74</v>
      </c>
      <c r="R4" s="228" t="s">
        <v>76</v>
      </c>
      <c r="S4" s="224" t="s">
        <v>77</v>
      </c>
      <c r="T4" s="224"/>
      <c r="U4" s="224" t="s">
        <v>78</v>
      </c>
      <c r="V4" s="224"/>
      <c r="W4" s="226"/>
      <c r="X4" s="224" t="s">
        <v>1</v>
      </c>
      <c r="Y4" s="224"/>
      <c r="Z4" s="224"/>
      <c r="AA4" s="224" t="s">
        <v>2</v>
      </c>
      <c r="AB4" s="224"/>
      <c r="AC4" s="224"/>
    </row>
    <row r="5" spans="1:30" s="8" customFormat="1" ht="15.95" customHeight="1" x14ac:dyDescent="0.2">
      <c r="A5" s="242"/>
      <c r="B5" s="229"/>
      <c r="C5" s="251"/>
      <c r="D5" s="252"/>
      <c r="E5" s="229"/>
      <c r="F5" s="229"/>
      <c r="G5" s="229"/>
      <c r="H5" s="229"/>
      <c r="I5" s="229"/>
      <c r="J5" s="11" t="s">
        <v>7</v>
      </c>
      <c r="K5" s="11" t="s">
        <v>8</v>
      </c>
      <c r="L5" s="10" t="s">
        <v>9</v>
      </c>
      <c r="M5" s="11" t="s">
        <v>7</v>
      </c>
      <c r="N5" s="11" t="s">
        <v>8</v>
      </c>
      <c r="O5" s="10" t="s">
        <v>9</v>
      </c>
      <c r="P5" s="227"/>
      <c r="Q5" s="229"/>
      <c r="R5" s="229"/>
      <c r="S5" s="10" t="s">
        <v>1</v>
      </c>
      <c r="T5" s="10" t="s">
        <v>2</v>
      </c>
      <c r="U5" s="10" t="s">
        <v>1</v>
      </c>
      <c r="V5" s="10" t="s">
        <v>2</v>
      </c>
      <c r="W5" s="227"/>
      <c r="X5" s="17" t="s">
        <v>31</v>
      </c>
      <c r="Y5" s="17" t="s">
        <v>32</v>
      </c>
      <c r="Z5" s="17" t="s">
        <v>22</v>
      </c>
      <c r="AA5" s="17" t="s">
        <v>31</v>
      </c>
      <c r="AB5" s="17" t="s">
        <v>32</v>
      </c>
      <c r="AC5" s="17" t="s">
        <v>22</v>
      </c>
    </row>
    <row r="6" spans="1:30" s="8" customFormat="1" ht="15.95" customHeight="1" x14ac:dyDescent="0.2">
      <c r="A6" s="233" t="s">
        <v>95</v>
      </c>
      <c r="B6" s="138">
        <v>1</v>
      </c>
      <c r="C6" s="236" t="s">
        <v>138</v>
      </c>
      <c r="D6" s="237"/>
      <c r="E6" s="238" t="s">
        <v>141</v>
      </c>
      <c r="F6" s="238" t="s">
        <v>142</v>
      </c>
      <c r="G6" s="60" t="s">
        <v>143</v>
      </c>
      <c r="H6" s="60" t="s">
        <v>162</v>
      </c>
      <c r="I6" s="62">
        <v>41275</v>
      </c>
      <c r="J6" s="22">
        <v>10</v>
      </c>
      <c r="K6" s="22">
        <v>25</v>
      </c>
      <c r="L6" s="22">
        <v>40</v>
      </c>
      <c r="M6" s="22">
        <v>20</v>
      </c>
      <c r="N6" s="22">
        <v>50</v>
      </c>
      <c r="O6" s="22">
        <v>80</v>
      </c>
      <c r="P6" s="22" t="s">
        <v>69</v>
      </c>
      <c r="Q6" s="21" t="s">
        <v>75</v>
      </c>
      <c r="R6" s="21" t="s">
        <v>30</v>
      </c>
      <c r="S6" s="22">
        <v>50</v>
      </c>
      <c r="T6" s="22">
        <v>150</v>
      </c>
      <c r="U6" s="22">
        <v>400</v>
      </c>
      <c r="V6" s="22">
        <v>1200</v>
      </c>
      <c r="W6" s="21" t="s">
        <v>56</v>
      </c>
      <c r="X6" s="96">
        <f>IF($W6="MM1",'2018 GTCMHI Medical Plan Rates'!$R$12,IF($W6="MM2",'2018 GTCMHI Medical Plan Rates'!$R$13,IF($W6="MM3",'2018 GTCMHI Medical Plan Rates'!$R$14,IF($W6="MM5",'2018 GTCMHI Medical Plan Rates'!$R$15,IF($W6="MM6",'2018 GTCMHI Medical Plan Rates'!$R$16,IF($W6="MM7",'2018 GTCMHI Medical Plan Rates'!$R$17,IF($W6="PPO1",'2018 GTCMHI Medical Plan Rates'!$R$8,IF($W6="PPO2",'2018 GTCMHI Medical Plan Rates'!$R$9,IF($W6="PPO3",'2018 GTCMHI Medical Plan Rates'!$R$10,IF($W6="PPOT",'2018 GTCMHI Medical Plan Rates'!$R$11,IF($W6="ACA-P",'2018 GTCMHIC Metal Level Plans'!$C$29,IF($W6="ACA-G",'2018 GTCMHIC Metal Level Plans'!$C$34,IF($W6="ACA-S",'2018 GTCMHIC Metal Level Plans'!$C$39,IF($W6="ACA-B",'2018 GTCMHIC Metal Level Plans'!$C$44,IF($W6="MS-1",'Medicare Supplement Premiums'!$L$8,IF($W6="MS-2",'Medicare Supplement Premiums'!$L$9,IF($W6="MS-3",'Medicare Supplement Premiums'!$L$10,IF($W6="MS-4",'Medicare Supplement Premiums'!$L$11,IF($W6="MS-5",'Medicare Supplement Premiums'!$L$12," ")))))))))))))))))))</f>
        <v>722.78</v>
      </c>
      <c r="Y6" s="96">
        <f>IF($P6="2T1",'2018 GTCMHIC 2-Tier Rx Plans'!$C$30,IF($P6="2T2",'2018 GTCMHIC 2-Tier Rx Plans'!$D$30,IF($P6="2T3",'2018 GTCMHIC 2-Tier Rx Plans'!$E$30,IF($P6="3T3",'2018 GTCMHIC 3-Tier Rx Plans'!$C$30,IF($P6="3T5a",'2018 GTCMHIC 3-Tier Rx Plans'!$D$30,IF($P6="3T6",'2018 GTCMHIC 3-Tier Rx Plans'!$E$30,IF($P6="3T7",'2018 GTCMHIC 3-Tier Rx Plans'!$F$30,IF($P6="3T9",'2018 GTCMHIC 3-Tier Rx Plans'!$G$30,IF($P6="3T10",'2018 GTCMHIC 3-Tier Rx Plans'!$H$30,IF($P6="3T11",'2018 GTCMHIC 3-Tier Rx Plans'!$I$30,IF($P6="3T13",'2018 GTCMHIC 3-Tier Rx Plans'!$J$30,IF($W6="ACA-P",'2018 GTCMHIC Metal Level Plans'!$C$30,IF($W6="ACA-G",'2018 GTCMHIC Metal Level Plans'!$C$35,IF($W6="ACA-S",'2018 GTCMHIC Metal Level Plans'!$C$40,IF($W6="ACA-B",'2018 GTCMHIC Metal Level Plans'!$C$45,IF($W6="MS-1",'Medicare Supplement Premiums'!$M$8,IF($W6="MS-2",'Medicare Supplement Premiums'!$M$9,IF($W6="MS-3",'Medicare Supplement Premiums'!$M$10,IF($W6="MS-4",'Medicare Supplement Premiums'!$M$11,IF($W6="MS-5",'Medicare Supplement Premiums'!$M$12,IF($W6="MS-6",'Medicare Supplement Premiums'!$M$13," ")))))))))))))))))))))</f>
        <v>149.91</v>
      </c>
      <c r="Z6" s="96">
        <f>+X6+Y6</f>
        <v>872.68999999999994</v>
      </c>
      <c r="AA6" s="96">
        <f>IF($W6="MM1",'2018 GTCMHI Medical Plan Rates'!$S$12,IF($W6="MM2",'2018 GTCMHI Medical Plan Rates'!$S$13,IF($W6="MM3",'2018 GTCMHI Medical Plan Rates'!$S$14,IF($W6="MM5",'2018 GTCMHI Medical Plan Rates'!$S$15,IF($W6="MM6",'2018 GTCMHI Medical Plan Rates'!$S$16,IF($W6="MM7",'2018 GTCMHI Medical Plan Rates'!$S$17,IF($W6="PPO1",'2018 GTCMHI Medical Plan Rates'!$S$8,IF($W6="PPO2",'2018 GTCMHI Medical Plan Rates'!$S$9,IF($W6="PPO3",'2018 GTCMHI Medical Plan Rates'!$S$10,IF($W6="PPOT",'2018 GTCMHI Medical Plan Rates'!$S$11,IF($W6="ACA-P",'2018 GTCMHIC Metal Level Plans'!$D$29,IF($W6="ACA-G",'2018 GTCMHIC Metal Level Plans'!$D$34,IF($W6="ACA-S",'2018 GTCMHIC Metal Level Plans'!$D$39,IF($W6="ACA-B",'2018 GTCMHIC Metal Level Plans'!$D$44,IF($W6="MS-1","n/a",IF($W6="MS-2",'Medicare Supplement Premiums'!$M$9,IF($W6="MS-3","n/a",IF($W6="MS-4","n/a",IF($W6="MS-5","n/a"," ")))))))))))))))))))</f>
        <v>1566.59</v>
      </c>
      <c r="AB6" s="96">
        <f>IF($P6="2T1",'2018 GTCMHIC 2-Tier Rx Plans'!$C$31,IF($P6="2T2",'2018 GTCMHIC 2-Tier Rx Plans'!$D$31,IF($P6="2T3",'2018 GTCMHIC 2-Tier Rx Plans'!$E$31,IF($P6="3T3",'2018 GTCMHIC 3-Tier Rx Plans'!$C$31,IF($P6="3T5a",'2018 GTCMHIC 3-Tier Rx Plans'!$D$31,IF($P6="3T6",'2018 GTCMHIC 3-Tier Rx Plans'!$E$31,IF($P6="3T7",'2018 GTCMHIC 3-Tier Rx Plans'!$F$31,IF($P6="3T9",'2018 GTCMHIC 3-Tier Rx Plans'!$G$31,IF($P6="3T10",'2018 GTCMHIC 3-Tier Rx Plans'!$H$31,IF($P6="3T11",'2018 GTCMHIC 3-Tier Rx Plans'!$I$31,IF($P6="3T13",'2018 GTCMHIC 3-Tier Rx Plans'!$J$31,IF($W6="ACA-P",'2018 GTCMHIC Metal Level Plans'!$D$30,IF($W6="ACA-G",'2018 GTCMHIC Metal Level Plans'!$D$35,IF($W6="ACA-S",'2018 GTCMHIC Metal Level Plans'!$D$40,IF($W6="ACA-B",'2018 GTCMHIC Metal Level Plans'!$D$45," ")))))))))))))))</f>
        <v>324.94</v>
      </c>
      <c r="AC6" s="96">
        <f>+AA6+AB6</f>
        <v>1891.53</v>
      </c>
    </row>
    <row r="7" spans="1:30" s="8" customFormat="1" ht="15.95" customHeight="1" x14ac:dyDescent="0.2">
      <c r="A7" s="234"/>
      <c r="B7" s="275"/>
      <c r="C7" s="236" t="s">
        <v>139</v>
      </c>
      <c r="D7" s="237"/>
      <c r="E7" s="239"/>
      <c r="F7" s="239"/>
      <c r="G7" s="59" t="s">
        <v>144</v>
      </c>
      <c r="H7" s="60" t="s">
        <v>162</v>
      </c>
      <c r="I7" s="62">
        <v>41275</v>
      </c>
      <c r="J7" s="22">
        <v>10</v>
      </c>
      <c r="K7" s="22">
        <v>25</v>
      </c>
      <c r="L7" s="22">
        <v>40</v>
      </c>
      <c r="M7" s="22">
        <v>20</v>
      </c>
      <c r="N7" s="22">
        <v>50</v>
      </c>
      <c r="O7" s="22">
        <v>80</v>
      </c>
      <c r="P7" s="22" t="s">
        <v>69</v>
      </c>
      <c r="Q7" s="21" t="s">
        <v>75</v>
      </c>
      <c r="R7" s="21" t="s">
        <v>30</v>
      </c>
      <c r="S7" s="22">
        <v>50</v>
      </c>
      <c r="T7" s="22">
        <v>150</v>
      </c>
      <c r="U7" s="22">
        <v>400</v>
      </c>
      <c r="V7" s="22">
        <v>1200</v>
      </c>
      <c r="W7" s="21" t="s">
        <v>56</v>
      </c>
      <c r="X7" s="96">
        <f>IF($W7="MM1",'2018 GTCMHI Medical Plan Rates'!$R$12,IF($W7="MM2",'2018 GTCMHI Medical Plan Rates'!$R$13,IF($W7="MM3",'2018 GTCMHI Medical Plan Rates'!$R$14,IF($W7="MM5",'2018 GTCMHI Medical Plan Rates'!$R$15,IF($W7="MM6",'2018 GTCMHI Medical Plan Rates'!$R$16,IF($W7="MM7",'2018 GTCMHI Medical Plan Rates'!$R$17,IF($W7="PPO1",'2018 GTCMHI Medical Plan Rates'!$R$8,IF($W7="PPO2",'2018 GTCMHI Medical Plan Rates'!$R$9,IF($W7="PPO3",'2018 GTCMHI Medical Plan Rates'!$R$10,IF($W7="PPOT",'2018 GTCMHI Medical Plan Rates'!$R$11,IF($W7="ACA-P",'2018 GTCMHIC Metal Level Plans'!$C$29,IF($W7="ACA-G",'2018 GTCMHIC Metal Level Plans'!$C$34,IF($W7="ACA-S",'2018 GTCMHIC Metal Level Plans'!$C$39,IF($W7="ACA-B",'2018 GTCMHIC Metal Level Plans'!$C$44,IF($W7="MS-1",'Medicare Supplement Premiums'!$L$8,IF($W7="MS-2",'Medicare Supplement Premiums'!$L$9,IF($W7="MS-3",'Medicare Supplement Premiums'!$L$10,IF($W7="MS-4",'Medicare Supplement Premiums'!$L$11,IF($W7="MS-5",'Medicare Supplement Premiums'!$L$12," ")))))))))))))))))))</f>
        <v>722.78</v>
      </c>
      <c r="Y7" s="96">
        <f>IF($P7="2T1",'2018 GTCMHIC 2-Tier Rx Plans'!$C$30,IF($P7="2T2",'2018 GTCMHIC 2-Tier Rx Plans'!$D$30,IF($P7="2T3",'2018 GTCMHIC 2-Tier Rx Plans'!$E$30,IF($P7="3T3",'2018 GTCMHIC 3-Tier Rx Plans'!$C$30,IF($P7="3T5a",'2018 GTCMHIC 3-Tier Rx Plans'!$D$30,IF($P7="3T6",'2018 GTCMHIC 3-Tier Rx Plans'!$E$30,IF($P7="3T7",'2018 GTCMHIC 3-Tier Rx Plans'!$F$30,IF($P7="3T9",'2018 GTCMHIC 3-Tier Rx Plans'!$G$30,IF($P7="3T10",'2018 GTCMHIC 3-Tier Rx Plans'!$H$30,IF($P7="3T11",'2018 GTCMHIC 3-Tier Rx Plans'!$I$30,IF($P7="3T13",'2018 GTCMHIC 3-Tier Rx Plans'!$J$30,IF($W7="ACA-P",'2018 GTCMHIC Metal Level Plans'!$C$30,IF($W7="ACA-G",'2018 GTCMHIC Metal Level Plans'!$C$35,IF($W7="ACA-S",'2018 GTCMHIC Metal Level Plans'!$C$40,IF($W7="ACA-B",'2018 GTCMHIC Metal Level Plans'!$C$45,IF($W7="MS-1",'Medicare Supplement Premiums'!$M$8,IF($W7="MS-2",'Medicare Supplement Premiums'!$M$9,IF($W7="MS-3",'Medicare Supplement Premiums'!$M$10,IF($W7="MS-4",'Medicare Supplement Premiums'!$M$11,IF($W7="MS-5",'Medicare Supplement Premiums'!$M$12,IF($W7="MS-6",'Medicare Supplement Premiums'!$M$13," ")))))))))))))))))))))</f>
        <v>149.91</v>
      </c>
      <c r="Z7" s="96">
        <f t="shared" ref="Z7:Z70" si="0">+X7+Y7</f>
        <v>872.68999999999994</v>
      </c>
      <c r="AA7" s="96">
        <f>IF($W7="MM1",'2018 GTCMHI Medical Plan Rates'!$S$12,IF($W7="MM2",'2018 GTCMHI Medical Plan Rates'!$S$13,IF($W7="MM3",'2018 GTCMHI Medical Plan Rates'!$S$14,IF($W7="MM5",'2018 GTCMHI Medical Plan Rates'!$S$15,IF($W7="MM6",'2018 GTCMHI Medical Plan Rates'!$S$16,IF($W7="MM7",'2018 GTCMHI Medical Plan Rates'!$S$17,IF($W7="PPO1",'2018 GTCMHI Medical Plan Rates'!$S$8,IF($W7="PPO2",'2018 GTCMHI Medical Plan Rates'!$S$9,IF($W7="PPO3",'2018 GTCMHI Medical Plan Rates'!$S$10,IF($W7="PPOT",'2018 GTCMHI Medical Plan Rates'!$S$11,IF($W7="ACA-P",'2018 GTCMHIC Metal Level Plans'!$D$29,IF($W7="ACA-G",'2018 GTCMHIC Metal Level Plans'!$D$34,IF($W7="ACA-S",'2018 GTCMHIC Metal Level Plans'!$D$39,IF($W7="ACA-B",'2018 GTCMHIC Metal Level Plans'!$D$44,IF($W7="MS-1","n/a",IF($W7="MS-2",'Medicare Supplement Premiums'!$M$9,IF($W7="MS-3","n/a",IF($W7="MS-4","n/a",IF($W7="MS-5","n/a"," ")))))))))))))))))))</f>
        <v>1566.59</v>
      </c>
      <c r="AB7" s="96">
        <f>IF($P7="2T1",'2018 GTCMHIC 2-Tier Rx Plans'!$C$31,IF($P7="2T2",'2018 GTCMHIC 2-Tier Rx Plans'!$D$31,IF($P7="2T3",'2018 GTCMHIC 2-Tier Rx Plans'!$E$31,IF($P7="3T3",'2018 GTCMHIC 3-Tier Rx Plans'!$C$31,IF($P7="3T5a",'2018 GTCMHIC 3-Tier Rx Plans'!$D$31,IF($P7="3T6",'2018 GTCMHIC 3-Tier Rx Plans'!$E$31,IF($P7="3T7",'2018 GTCMHIC 3-Tier Rx Plans'!$F$31,IF($P7="3T9",'2018 GTCMHIC 3-Tier Rx Plans'!$G$31,IF($P7="3T10",'2018 GTCMHIC 3-Tier Rx Plans'!$H$31,IF($P7="3T11",'2018 GTCMHIC 3-Tier Rx Plans'!$I$31,IF($P7="3T13",'2018 GTCMHIC 3-Tier Rx Plans'!$J$31,IF($W7="ACA-P",'2018 GTCMHIC Metal Level Plans'!$D$30,IF($W7="ACA-G",'2018 GTCMHIC Metal Level Plans'!$D$35,IF($W7="ACA-S",'2018 GTCMHIC Metal Level Plans'!$D$40,IF($W7="ACA-B",'2018 GTCMHIC Metal Level Plans'!$D$45," ")))))))))))))))</f>
        <v>324.94</v>
      </c>
      <c r="AC7" s="96">
        <f t="shared" ref="AC7:AC70" si="1">+AA7+AB7</f>
        <v>1891.53</v>
      </c>
    </row>
    <row r="8" spans="1:30" s="8" customFormat="1" ht="15.95" customHeight="1" x14ac:dyDescent="0.2">
      <c r="A8" s="235"/>
      <c r="B8" s="139"/>
      <c r="C8" s="236" t="s">
        <v>140</v>
      </c>
      <c r="D8" s="237"/>
      <c r="E8" s="240"/>
      <c r="F8" s="240"/>
      <c r="G8" s="59" t="s">
        <v>145</v>
      </c>
      <c r="H8" s="60" t="s">
        <v>162</v>
      </c>
      <c r="I8" s="62">
        <v>41275</v>
      </c>
      <c r="J8" s="22">
        <v>10</v>
      </c>
      <c r="K8" s="22">
        <v>25</v>
      </c>
      <c r="L8" s="22">
        <v>40</v>
      </c>
      <c r="M8" s="22">
        <v>20</v>
      </c>
      <c r="N8" s="22">
        <v>50</v>
      </c>
      <c r="O8" s="22">
        <v>80</v>
      </c>
      <c r="P8" s="22" t="s">
        <v>69</v>
      </c>
      <c r="Q8" s="21" t="s">
        <v>75</v>
      </c>
      <c r="R8" s="21" t="s">
        <v>30</v>
      </c>
      <c r="S8" s="22">
        <v>50</v>
      </c>
      <c r="T8" s="22">
        <v>150</v>
      </c>
      <c r="U8" s="22">
        <v>400</v>
      </c>
      <c r="V8" s="22">
        <v>1200</v>
      </c>
      <c r="W8" s="21" t="s">
        <v>56</v>
      </c>
      <c r="X8" s="96">
        <f>IF($W8="MM1",'2018 GTCMHI Medical Plan Rates'!$R$12,IF($W8="MM2",'2018 GTCMHI Medical Plan Rates'!$R$13,IF($W8="MM3",'2018 GTCMHI Medical Plan Rates'!$R$14,IF($W8="MM5",'2018 GTCMHI Medical Plan Rates'!$R$15,IF($W8="MM6",'2018 GTCMHI Medical Plan Rates'!$R$16,IF($W8="MM7",'2018 GTCMHI Medical Plan Rates'!$R$17,IF($W8="PPO1",'2018 GTCMHI Medical Plan Rates'!$R$8,IF($W8="PPO2",'2018 GTCMHI Medical Plan Rates'!$R$9,IF($W8="PPO3",'2018 GTCMHI Medical Plan Rates'!$R$10,IF($W8="PPOT",'2018 GTCMHI Medical Plan Rates'!$R$11,IF($W8="ACA-P",'2018 GTCMHIC Metal Level Plans'!$C$29,IF($W8="ACA-G",'2018 GTCMHIC Metal Level Plans'!$C$34,IF($W8="ACA-S",'2018 GTCMHIC Metal Level Plans'!$C$39,IF($W8="ACA-B",'2018 GTCMHIC Metal Level Plans'!$C$44,IF($W8="MS-1",'Medicare Supplement Premiums'!$L$8,IF($W8="MS-2",'Medicare Supplement Premiums'!$L$9,IF($W8="MS-3",'Medicare Supplement Premiums'!$L$10,IF($W8="MS-4",'Medicare Supplement Premiums'!$L$11,IF($W8="MS-5",'Medicare Supplement Premiums'!$L$12," ")))))))))))))))))))</f>
        <v>722.78</v>
      </c>
      <c r="Y8" s="96">
        <f>IF($P8="2T1",'2018 GTCMHIC 2-Tier Rx Plans'!$C$30,IF($P8="2T2",'2018 GTCMHIC 2-Tier Rx Plans'!$D$30,IF($P8="2T3",'2018 GTCMHIC 2-Tier Rx Plans'!$E$30,IF($P8="3T3",'2018 GTCMHIC 3-Tier Rx Plans'!$C$30,IF($P8="3T5a",'2018 GTCMHIC 3-Tier Rx Plans'!$D$30,IF($P8="3T6",'2018 GTCMHIC 3-Tier Rx Plans'!$E$30,IF($P8="3T7",'2018 GTCMHIC 3-Tier Rx Plans'!$F$30,IF($P8="3T9",'2018 GTCMHIC 3-Tier Rx Plans'!$G$30,IF($P8="3T10",'2018 GTCMHIC 3-Tier Rx Plans'!$H$30,IF($P8="3T11",'2018 GTCMHIC 3-Tier Rx Plans'!$I$30,IF($P8="3T13",'2018 GTCMHIC 3-Tier Rx Plans'!$J$30,IF($W8="ACA-P",'2018 GTCMHIC Metal Level Plans'!$C$30,IF($W8="ACA-G",'2018 GTCMHIC Metal Level Plans'!$C$35,IF($W8="ACA-S",'2018 GTCMHIC Metal Level Plans'!$C$40,IF($W8="ACA-B",'2018 GTCMHIC Metal Level Plans'!$C$45,IF($W8="MS-1",'Medicare Supplement Premiums'!$M$8,IF($W8="MS-2",'Medicare Supplement Premiums'!$M$9,IF($W8="MS-3",'Medicare Supplement Premiums'!$M$10,IF($W8="MS-4",'Medicare Supplement Premiums'!$M$11,IF($W8="MS-5",'Medicare Supplement Premiums'!$M$12,IF($W8="MS-6",'Medicare Supplement Premiums'!$M$13," ")))))))))))))))))))))</f>
        <v>149.91</v>
      </c>
      <c r="Z8" s="96">
        <f t="shared" si="0"/>
        <v>872.68999999999994</v>
      </c>
      <c r="AA8" s="96">
        <f>IF($W8="MM1",'2018 GTCMHI Medical Plan Rates'!$S$12,IF($W8="MM2",'2018 GTCMHI Medical Plan Rates'!$S$13,IF($W8="MM3",'2018 GTCMHI Medical Plan Rates'!$S$14,IF($W8="MM5",'2018 GTCMHI Medical Plan Rates'!$S$15,IF($W8="MM6",'2018 GTCMHI Medical Plan Rates'!$S$16,IF($W8="MM7",'2018 GTCMHI Medical Plan Rates'!$S$17,IF($W8="PPO1",'2018 GTCMHI Medical Plan Rates'!$S$8,IF($W8="PPO2",'2018 GTCMHI Medical Plan Rates'!$S$9,IF($W8="PPO3",'2018 GTCMHI Medical Plan Rates'!$S$10,IF($W8="PPOT",'2018 GTCMHI Medical Plan Rates'!$S$11,IF($W8="ACA-P",'2018 GTCMHIC Metal Level Plans'!$D$29,IF($W8="ACA-G",'2018 GTCMHIC Metal Level Plans'!$D$34,IF($W8="ACA-S",'2018 GTCMHIC Metal Level Plans'!$D$39,IF($W8="ACA-B",'2018 GTCMHIC Metal Level Plans'!$D$44,IF($W8="MS-1","n/a",IF($W8="MS-2",'Medicare Supplement Premiums'!$M$9,IF($W8="MS-3","n/a",IF($W8="MS-4","n/a",IF($W8="MS-5","n/a"," ")))))))))))))))))))</f>
        <v>1566.59</v>
      </c>
      <c r="AB8" s="96">
        <f>IF($P8="2T1",'2018 GTCMHIC 2-Tier Rx Plans'!$C$31,IF($P8="2T2",'2018 GTCMHIC 2-Tier Rx Plans'!$D$31,IF($P8="2T3",'2018 GTCMHIC 2-Tier Rx Plans'!$E$31,IF($P8="3T3",'2018 GTCMHIC 3-Tier Rx Plans'!$C$31,IF($P8="3T5a",'2018 GTCMHIC 3-Tier Rx Plans'!$D$31,IF($P8="3T6",'2018 GTCMHIC 3-Tier Rx Plans'!$E$31,IF($P8="3T7",'2018 GTCMHIC 3-Tier Rx Plans'!$F$31,IF($P8="3T9",'2018 GTCMHIC 3-Tier Rx Plans'!$G$31,IF($P8="3T10",'2018 GTCMHIC 3-Tier Rx Plans'!$H$31,IF($P8="3T11",'2018 GTCMHIC 3-Tier Rx Plans'!$I$31,IF($P8="3T13",'2018 GTCMHIC 3-Tier Rx Plans'!$J$31,IF($W8="ACA-P",'2018 GTCMHIC Metal Level Plans'!$D$30,IF($W8="ACA-G",'2018 GTCMHIC Metal Level Plans'!$D$35,IF($W8="ACA-S",'2018 GTCMHIC Metal Level Plans'!$D$40,IF($W8="ACA-B",'2018 GTCMHIC Metal Level Plans'!$D$45," ")))))))))))))))</f>
        <v>324.94</v>
      </c>
      <c r="AC8" s="96">
        <f t="shared" si="1"/>
        <v>1891.53</v>
      </c>
    </row>
    <row r="9" spans="1:30" s="7" customFormat="1" ht="15.95" customHeight="1" x14ac:dyDescent="0.2">
      <c r="A9" s="264" t="s">
        <v>19</v>
      </c>
      <c r="B9" s="262">
        <v>2</v>
      </c>
      <c r="C9" s="241" t="s">
        <v>187</v>
      </c>
      <c r="D9" s="241"/>
      <c r="E9" s="230" t="s">
        <v>133</v>
      </c>
      <c r="F9" s="57" t="s">
        <v>142</v>
      </c>
      <c r="G9" s="57" t="s">
        <v>143</v>
      </c>
      <c r="H9" s="57" t="s">
        <v>181</v>
      </c>
      <c r="I9" s="18" t="s">
        <v>90</v>
      </c>
      <c r="J9" s="14">
        <v>2</v>
      </c>
      <c r="K9" s="14">
        <v>10</v>
      </c>
      <c r="L9" s="14">
        <v>10</v>
      </c>
      <c r="M9" s="14">
        <v>2</v>
      </c>
      <c r="N9" s="14">
        <v>10</v>
      </c>
      <c r="O9" s="14">
        <v>10</v>
      </c>
      <c r="P9" s="14" t="s">
        <v>52</v>
      </c>
      <c r="Q9" s="18" t="s">
        <v>75</v>
      </c>
      <c r="R9" s="18" t="s">
        <v>30</v>
      </c>
      <c r="S9" s="14">
        <v>50</v>
      </c>
      <c r="T9" s="14">
        <v>150</v>
      </c>
      <c r="U9" s="14">
        <v>400</v>
      </c>
      <c r="V9" s="14">
        <v>1200</v>
      </c>
      <c r="W9" s="18" t="s">
        <v>56</v>
      </c>
      <c r="X9" s="97">
        <f>IF($W9="MM1",'2018 GTCMHI Medical Plan Rates'!$R$12,IF($W9="MM2",'2018 GTCMHI Medical Plan Rates'!$R$13,IF($W9="MM3",'2018 GTCMHI Medical Plan Rates'!$R$14,IF($W9="MM5",'2018 GTCMHI Medical Plan Rates'!$R$15,IF($W9="MM6",'2018 GTCMHI Medical Plan Rates'!$R$16,IF($W9="MM7",'2018 GTCMHI Medical Plan Rates'!$R$17,IF($W9="PPO1",'2018 GTCMHI Medical Plan Rates'!$R$8,IF($W9="PPO2",'2018 GTCMHI Medical Plan Rates'!$R$9,IF($W9="PPO3",'2018 GTCMHI Medical Plan Rates'!$R$10,IF($W9="PPOT",'2018 GTCMHI Medical Plan Rates'!$R$11,IF($W9="ACA-P",'2018 GTCMHIC Metal Level Plans'!$C$29,IF($W9="ACA-G",'2018 GTCMHIC Metal Level Plans'!$C$34,IF($W9="ACA-S",'2018 GTCMHIC Metal Level Plans'!$C$39,IF($W9="ACA-B",'2018 GTCMHIC Metal Level Plans'!$C$44,IF($W9="MS-1",'Medicare Supplement Premiums'!$L$8,IF($W9="MS-2",'Medicare Supplement Premiums'!$L$9,IF($W9="MS-3",'Medicare Supplement Premiums'!$L$10,IF($W9="MS-4",'Medicare Supplement Premiums'!$L$11,IF($W9="MS-5",'Medicare Supplement Premiums'!$L$12," ")))))))))))))))))))</f>
        <v>722.78</v>
      </c>
      <c r="Y9" s="97">
        <f>IF($P9="2T1",'2018 GTCMHIC 2-Tier Rx Plans'!$C$30,IF($P9="2T2",'2018 GTCMHIC 2-Tier Rx Plans'!$D$30,IF($P9="2T3",'2018 GTCMHIC 2-Tier Rx Plans'!$E$30,IF($P9="3T3",'2018 GTCMHIC 3-Tier Rx Plans'!$C$30,IF($P9="3T5a",'2018 GTCMHIC 3-Tier Rx Plans'!$D$30,IF($P9="3T6",'2018 GTCMHIC 3-Tier Rx Plans'!$E$30,IF($P9="3T7",'2018 GTCMHIC 3-Tier Rx Plans'!$F$30,IF($P9="3T9",'2018 GTCMHIC 3-Tier Rx Plans'!$G$30,IF($P9="3T10",'2018 GTCMHIC 3-Tier Rx Plans'!$H$30,IF($P9="3T11",'2018 GTCMHIC 3-Tier Rx Plans'!$I$30,IF($P9="3T13",'2018 GTCMHIC 3-Tier Rx Plans'!$J$30,IF($W9="ACA-P",'2018 GTCMHIC Metal Level Plans'!$C$30,IF($W9="ACA-G",'2018 GTCMHIC Metal Level Plans'!$C$35,IF($W9="ACA-S",'2018 GTCMHIC Metal Level Plans'!$C$40,IF($W9="ACA-B",'2018 GTCMHIC Metal Level Plans'!$C$45,IF($W9="MS-1",'Medicare Supplement Premiums'!$M$8,IF($W9="MS-2",'Medicare Supplement Premiums'!$M$9,IF($W9="MS-3",'Medicare Supplement Premiums'!$M$10,IF($W9="MS-4",'Medicare Supplement Premiums'!$M$11,IF($W9="MS-5",'Medicare Supplement Premiums'!$M$12,IF($W9="MS-6",'Medicare Supplement Premiums'!$M$13," ")))))))))))))))))))))</f>
        <v>327.75</v>
      </c>
      <c r="Z9" s="97">
        <f t="shared" si="0"/>
        <v>1050.53</v>
      </c>
      <c r="AA9" s="97">
        <f>IF($W9="MM1",'2018 GTCMHI Medical Plan Rates'!$S$12,IF($W9="MM2",'2018 GTCMHI Medical Plan Rates'!$S$13,IF($W9="MM3",'2018 GTCMHI Medical Plan Rates'!$S$14,IF($W9="MM5",'2018 GTCMHI Medical Plan Rates'!$S$15,IF($W9="MM6",'2018 GTCMHI Medical Plan Rates'!$S$16,IF($W9="MM7",'2018 GTCMHI Medical Plan Rates'!$S$17,IF($W9="PPO1",'2018 GTCMHI Medical Plan Rates'!$S$8,IF($W9="PPO2",'2018 GTCMHI Medical Plan Rates'!$S$9,IF($W9="PPO3",'2018 GTCMHI Medical Plan Rates'!$S$10,IF($W9="PPOT",'2018 GTCMHI Medical Plan Rates'!$S$11,IF($W9="ACA-P",'2018 GTCMHIC Metal Level Plans'!$D$29,IF($W9="ACA-G",'2018 GTCMHIC Metal Level Plans'!$D$34,IF($W9="ACA-S",'2018 GTCMHIC Metal Level Plans'!$D$39,IF($W9="ACA-B",'2018 GTCMHIC Metal Level Plans'!$D$44,IF($W9="MS-1","n/a",IF($W9="MS-2",'Medicare Supplement Premiums'!$M$9,IF($W9="MS-3","n/a",IF($W9="MS-4","n/a",IF($W9="MS-5","n/a"," ")))))))))))))))))))</f>
        <v>1566.59</v>
      </c>
      <c r="AB9" s="97">
        <f>IF($P9="2T1",'2018 GTCMHIC 2-Tier Rx Plans'!$C$31,IF($P9="2T2",'2018 GTCMHIC 2-Tier Rx Plans'!$D$31,IF($P9="2T3",'2018 GTCMHIC 2-Tier Rx Plans'!$E$31,IF($P9="3T3",'2018 GTCMHIC 3-Tier Rx Plans'!$C$31,IF($P9="3T5a",'2018 GTCMHIC 3-Tier Rx Plans'!$D$31,IF($P9="3T6",'2018 GTCMHIC 3-Tier Rx Plans'!$E$31,IF($P9="3T7",'2018 GTCMHIC 3-Tier Rx Plans'!$F$31,IF($P9="3T9",'2018 GTCMHIC 3-Tier Rx Plans'!$G$31,IF($P9="3T10",'2018 GTCMHIC 3-Tier Rx Plans'!$H$31,IF($P9="3T11",'2018 GTCMHIC 3-Tier Rx Plans'!$I$31,IF($P9="3T13",'2018 GTCMHIC 3-Tier Rx Plans'!$J$31,IF($W9="ACA-P",'2018 GTCMHIC Metal Level Plans'!$D$30,IF($W9="ACA-G",'2018 GTCMHIC Metal Level Plans'!$D$35,IF($W9="ACA-S",'2018 GTCMHIC Metal Level Plans'!$D$40,IF($W9="ACA-B",'2018 GTCMHIC Metal Level Plans'!$D$45," ")))))))))))))))</f>
        <v>710.38</v>
      </c>
      <c r="AC9" s="97">
        <f t="shared" si="1"/>
        <v>2276.9699999999998</v>
      </c>
      <c r="AD9" s="23"/>
    </row>
    <row r="10" spans="1:30" s="7" customFormat="1" ht="15.95" customHeight="1" x14ac:dyDescent="0.2">
      <c r="A10" s="274"/>
      <c r="B10" s="276"/>
      <c r="C10" s="241" t="s">
        <v>191</v>
      </c>
      <c r="D10" s="241"/>
      <c r="E10" s="253"/>
      <c r="F10" s="57" t="s">
        <v>142</v>
      </c>
      <c r="G10" s="57" t="s">
        <v>182</v>
      </c>
      <c r="H10" s="57" t="s">
        <v>181</v>
      </c>
      <c r="I10" s="18" t="s">
        <v>90</v>
      </c>
      <c r="J10" s="14">
        <v>2</v>
      </c>
      <c r="K10" s="14">
        <v>10</v>
      </c>
      <c r="L10" s="14">
        <v>10</v>
      </c>
      <c r="M10" s="14">
        <v>2</v>
      </c>
      <c r="N10" s="14">
        <v>10</v>
      </c>
      <c r="O10" s="14">
        <v>10</v>
      </c>
      <c r="P10" s="14" t="s">
        <v>52</v>
      </c>
      <c r="Q10" s="18" t="s">
        <v>75</v>
      </c>
      <c r="R10" s="18" t="s">
        <v>30</v>
      </c>
      <c r="S10" s="14">
        <v>50</v>
      </c>
      <c r="T10" s="14">
        <v>150</v>
      </c>
      <c r="U10" s="14">
        <v>400</v>
      </c>
      <c r="V10" s="14">
        <v>1200</v>
      </c>
      <c r="W10" s="18" t="s">
        <v>56</v>
      </c>
      <c r="X10" s="97">
        <f>IF($W10="MM1",'2018 GTCMHI Medical Plan Rates'!$R$12,IF($W10="MM2",'2018 GTCMHI Medical Plan Rates'!$R$13,IF($W10="MM3",'2018 GTCMHI Medical Plan Rates'!$R$14,IF($W10="MM5",'2018 GTCMHI Medical Plan Rates'!$R$15,IF($W10="MM6",'2018 GTCMHI Medical Plan Rates'!$R$16,IF($W10="MM7",'2018 GTCMHI Medical Plan Rates'!$R$17,IF($W10="PPO1",'2018 GTCMHI Medical Plan Rates'!$R$8,IF($W10="PPO2",'2018 GTCMHI Medical Plan Rates'!$R$9,IF($W10="PPO3",'2018 GTCMHI Medical Plan Rates'!$R$10,IF($W10="PPOT",'2018 GTCMHI Medical Plan Rates'!$R$11,IF($W10="ACA-P",'2018 GTCMHIC Metal Level Plans'!$C$29,IF($W10="ACA-G",'2018 GTCMHIC Metal Level Plans'!$C$34,IF($W10="ACA-S",'2018 GTCMHIC Metal Level Plans'!$C$39,IF($W10="ACA-B",'2018 GTCMHIC Metal Level Plans'!$C$44,IF($W10="MS-1",'Medicare Supplement Premiums'!$L$8,IF($W10="MS-2",'Medicare Supplement Premiums'!$L$9,IF($W10="MS-3",'Medicare Supplement Premiums'!$L$10,IF($W10="MS-4",'Medicare Supplement Premiums'!$L$11,IF($W10="MS-5",'Medicare Supplement Premiums'!$L$12," ")))))))))))))))))))</f>
        <v>722.78</v>
      </c>
      <c r="Y10" s="97">
        <f>IF($P10="2T1",'2018 GTCMHIC 2-Tier Rx Plans'!$C$30,IF($P10="2T2",'2018 GTCMHIC 2-Tier Rx Plans'!$D$30,IF($P10="2T3",'2018 GTCMHIC 2-Tier Rx Plans'!$E$30,IF($P10="3T3",'2018 GTCMHIC 3-Tier Rx Plans'!$C$30,IF($P10="3T5a",'2018 GTCMHIC 3-Tier Rx Plans'!$D$30,IF($P10="3T6",'2018 GTCMHIC 3-Tier Rx Plans'!$E$30,IF($P10="3T7",'2018 GTCMHIC 3-Tier Rx Plans'!$F$30,IF($P10="3T9",'2018 GTCMHIC 3-Tier Rx Plans'!$G$30,IF($P10="3T10",'2018 GTCMHIC 3-Tier Rx Plans'!$H$30,IF($P10="3T11",'2018 GTCMHIC 3-Tier Rx Plans'!$I$30,IF($P10="3T13",'2018 GTCMHIC 3-Tier Rx Plans'!$J$30,IF($W10="ACA-P",'2018 GTCMHIC Metal Level Plans'!$C$30,IF($W10="ACA-G",'2018 GTCMHIC Metal Level Plans'!$C$35,IF($W10="ACA-S",'2018 GTCMHIC Metal Level Plans'!$C$40,IF($W10="ACA-B",'2018 GTCMHIC Metal Level Plans'!$C$45,IF($W10="MS-1",'Medicare Supplement Premiums'!$M$8,IF($W10="MS-2",'Medicare Supplement Premiums'!$M$9,IF($W10="MS-3",'Medicare Supplement Premiums'!$M$10,IF($W10="MS-4",'Medicare Supplement Premiums'!$M$11,IF($W10="MS-5",'Medicare Supplement Premiums'!$M$12,IF($W10="MS-6",'Medicare Supplement Premiums'!$M$13," ")))))))))))))))))))))</f>
        <v>327.75</v>
      </c>
      <c r="Z10" s="97">
        <f t="shared" si="0"/>
        <v>1050.53</v>
      </c>
      <c r="AA10" s="97">
        <f>IF($W10="MM1",'2018 GTCMHI Medical Plan Rates'!$S$12,IF($W10="MM2",'2018 GTCMHI Medical Plan Rates'!$S$13,IF($W10="MM3",'2018 GTCMHI Medical Plan Rates'!$S$14,IF($W10="MM5",'2018 GTCMHI Medical Plan Rates'!$S$15,IF($W10="MM6",'2018 GTCMHI Medical Plan Rates'!$S$16,IF($W10="MM7",'2018 GTCMHI Medical Plan Rates'!$S$17,IF($W10="PPO1",'2018 GTCMHI Medical Plan Rates'!$S$8,IF($W10="PPO2",'2018 GTCMHI Medical Plan Rates'!$S$9,IF($W10="PPO3",'2018 GTCMHI Medical Plan Rates'!$S$10,IF($W10="PPOT",'2018 GTCMHI Medical Plan Rates'!$S$11,IF($W10="ACA-P",'2018 GTCMHIC Metal Level Plans'!$D$29,IF($W10="ACA-G",'2018 GTCMHIC Metal Level Plans'!$D$34,IF($W10="ACA-S",'2018 GTCMHIC Metal Level Plans'!$D$39,IF($W10="ACA-B",'2018 GTCMHIC Metal Level Plans'!$D$44,IF($W10="MS-1","n/a",IF($W10="MS-2",'Medicare Supplement Premiums'!$M$9,IF($W10="MS-3","n/a",IF($W10="MS-4","n/a",IF($W10="MS-5","n/a"," ")))))))))))))))))))</f>
        <v>1566.59</v>
      </c>
      <c r="AB10" s="97">
        <f>IF($P10="2T1",'2018 GTCMHIC 2-Tier Rx Plans'!$C$31,IF($P10="2T2",'2018 GTCMHIC 2-Tier Rx Plans'!$D$31,IF($P10="2T3",'2018 GTCMHIC 2-Tier Rx Plans'!$E$31,IF($P10="3T3",'2018 GTCMHIC 3-Tier Rx Plans'!$C$31,IF($P10="3T5a",'2018 GTCMHIC 3-Tier Rx Plans'!$D$31,IF($P10="3T6",'2018 GTCMHIC 3-Tier Rx Plans'!$E$31,IF($P10="3T7",'2018 GTCMHIC 3-Tier Rx Plans'!$F$31,IF($P10="3T9",'2018 GTCMHIC 3-Tier Rx Plans'!$G$31,IF($P10="3T10",'2018 GTCMHIC 3-Tier Rx Plans'!$H$31,IF($P10="3T11",'2018 GTCMHIC 3-Tier Rx Plans'!$I$31,IF($P10="3T13",'2018 GTCMHIC 3-Tier Rx Plans'!$J$31,IF($W10="ACA-P",'2018 GTCMHIC Metal Level Plans'!$D$30,IF($W10="ACA-G",'2018 GTCMHIC Metal Level Plans'!$D$35,IF($W10="ACA-S",'2018 GTCMHIC Metal Level Plans'!$D$40,IF($W10="ACA-B",'2018 GTCMHIC Metal Level Plans'!$D$45," ")))))))))))))))</f>
        <v>710.38</v>
      </c>
      <c r="AC10" s="97">
        <f t="shared" si="1"/>
        <v>2276.9699999999998</v>
      </c>
      <c r="AD10" s="23"/>
    </row>
    <row r="11" spans="1:30" s="7" customFormat="1" ht="15.95" customHeight="1" x14ac:dyDescent="0.2">
      <c r="A11" s="274"/>
      <c r="B11" s="276"/>
      <c r="C11" s="241" t="s">
        <v>192</v>
      </c>
      <c r="D11" s="241"/>
      <c r="E11" s="253"/>
      <c r="F11" s="57" t="s">
        <v>142</v>
      </c>
      <c r="G11" s="57" t="s">
        <v>183</v>
      </c>
      <c r="H11" s="57" t="s">
        <v>181</v>
      </c>
      <c r="I11" s="18" t="s">
        <v>90</v>
      </c>
      <c r="J11" s="14">
        <v>5</v>
      </c>
      <c r="K11" s="14">
        <v>15</v>
      </c>
      <c r="L11" s="14">
        <v>30</v>
      </c>
      <c r="M11" s="14">
        <v>10</v>
      </c>
      <c r="N11" s="14">
        <v>30</v>
      </c>
      <c r="O11" s="14">
        <v>60</v>
      </c>
      <c r="P11" s="14" t="s">
        <v>66</v>
      </c>
      <c r="Q11" s="18" t="s">
        <v>75</v>
      </c>
      <c r="R11" s="18" t="s">
        <v>30</v>
      </c>
      <c r="S11" s="14">
        <v>50</v>
      </c>
      <c r="T11" s="14">
        <v>150</v>
      </c>
      <c r="U11" s="14">
        <v>400</v>
      </c>
      <c r="V11" s="14">
        <v>1200</v>
      </c>
      <c r="W11" s="18" t="s">
        <v>56</v>
      </c>
      <c r="X11" s="97">
        <f>IF($W11="MM1",'2018 GTCMHI Medical Plan Rates'!$R$12,IF($W11="MM2",'2018 GTCMHI Medical Plan Rates'!$R$13,IF($W11="MM3",'2018 GTCMHI Medical Plan Rates'!$R$14,IF($W11="MM5",'2018 GTCMHI Medical Plan Rates'!$R$15,IF($W11="MM6",'2018 GTCMHI Medical Plan Rates'!$R$16,IF($W11="MM7",'2018 GTCMHI Medical Plan Rates'!$R$17,IF($W11="PPO1",'2018 GTCMHI Medical Plan Rates'!$R$8,IF($W11="PPO2",'2018 GTCMHI Medical Plan Rates'!$R$9,IF($W11="PPO3",'2018 GTCMHI Medical Plan Rates'!$R$10,IF($W11="PPOT",'2018 GTCMHI Medical Plan Rates'!$R$11,IF($W11="ACA-P",'2018 GTCMHIC Metal Level Plans'!$C$29,IF($W11="ACA-G",'2018 GTCMHIC Metal Level Plans'!$C$34,IF($W11="ACA-S",'2018 GTCMHIC Metal Level Plans'!$C$39,IF($W11="ACA-B",'2018 GTCMHIC Metal Level Plans'!$C$44,IF($W11="MS-1",'Medicare Supplement Premiums'!$L$8,IF($W11="MS-2",'Medicare Supplement Premiums'!$L$9,IF($W11="MS-3",'Medicare Supplement Premiums'!$L$10,IF($W11="MS-4",'Medicare Supplement Premiums'!$L$11,IF($W11="MS-5",'Medicare Supplement Premiums'!$L$12," ")))))))))))))))))))</f>
        <v>722.78</v>
      </c>
      <c r="Y11" s="97">
        <f>IF($P11="2T1",'2018 GTCMHIC 2-Tier Rx Plans'!$C$30,IF($P11="2T2",'2018 GTCMHIC 2-Tier Rx Plans'!$D$30,IF($P11="2T3",'2018 GTCMHIC 2-Tier Rx Plans'!$E$30,IF($P11="3T3",'2018 GTCMHIC 3-Tier Rx Plans'!$C$30,IF($P11="3T5a",'2018 GTCMHIC 3-Tier Rx Plans'!$D$30,IF($P11="3T6",'2018 GTCMHIC 3-Tier Rx Plans'!$E$30,IF($P11="3T7",'2018 GTCMHIC 3-Tier Rx Plans'!$F$30,IF($P11="3T9",'2018 GTCMHIC 3-Tier Rx Plans'!$G$30,IF($P11="3T10",'2018 GTCMHIC 3-Tier Rx Plans'!$H$30,IF($P11="3T11",'2018 GTCMHIC 3-Tier Rx Plans'!$I$30,IF($P11="3T13",'2018 GTCMHIC 3-Tier Rx Plans'!$J$30,IF($W11="ACA-P",'2018 GTCMHIC Metal Level Plans'!$C$30,IF($W11="ACA-G",'2018 GTCMHIC Metal Level Plans'!$C$35,IF($W11="ACA-S",'2018 GTCMHIC Metal Level Plans'!$C$40,IF($W11="ACA-B",'2018 GTCMHIC Metal Level Plans'!$C$45,IF($W11="MS-1",'Medicare Supplement Premiums'!$M$8,IF($W11="MS-2",'Medicare Supplement Premiums'!$M$9,IF($W11="MS-3",'Medicare Supplement Premiums'!$M$10,IF($W11="MS-4",'Medicare Supplement Premiums'!$M$11,IF($W11="MS-5",'Medicare Supplement Premiums'!$M$12,IF($W11="MS-6",'Medicare Supplement Premiums'!$M$13," ")))))))))))))))))))))</f>
        <v>223.22</v>
      </c>
      <c r="Z11" s="97">
        <f t="shared" si="0"/>
        <v>946</v>
      </c>
      <c r="AA11" s="97">
        <f>IF($W11="MM1",'2018 GTCMHI Medical Plan Rates'!$S$12,IF($W11="MM2",'2018 GTCMHI Medical Plan Rates'!$S$13,IF($W11="MM3",'2018 GTCMHI Medical Plan Rates'!$S$14,IF($W11="MM5",'2018 GTCMHI Medical Plan Rates'!$S$15,IF($W11="MM6",'2018 GTCMHI Medical Plan Rates'!$S$16,IF($W11="MM7",'2018 GTCMHI Medical Plan Rates'!$S$17,IF($W11="PPO1",'2018 GTCMHI Medical Plan Rates'!$S$8,IF($W11="PPO2",'2018 GTCMHI Medical Plan Rates'!$S$9,IF($W11="PPO3",'2018 GTCMHI Medical Plan Rates'!$S$10,IF($W11="PPOT",'2018 GTCMHI Medical Plan Rates'!$S$11,IF($W11="ACA-P",'2018 GTCMHIC Metal Level Plans'!$D$29,IF($W11="ACA-G",'2018 GTCMHIC Metal Level Plans'!$D$34,IF($W11="ACA-S",'2018 GTCMHIC Metal Level Plans'!$D$39,IF($W11="ACA-B",'2018 GTCMHIC Metal Level Plans'!$D$44,IF($W11="MS-1","n/a",IF($W11="MS-2",'Medicare Supplement Premiums'!$M$9,IF($W11="MS-3","n/a",IF($W11="MS-4","n/a",IF($W11="MS-5","n/a"," ")))))))))))))))))))</f>
        <v>1566.59</v>
      </c>
      <c r="AB11" s="97">
        <f>IF($P11="2T1",'2018 GTCMHIC 2-Tier Rx Plans'!$C$31,IF($P11="2T2",'2018 GTCMHIC 2-Tier Rx Plans'!$D$31,IF($P11="2T3",'2018 GTCMHIC 2-Tier Rx Plans'!$E$31,IF($P11="3T3",'2018 GTCMHIC 3-Tier Rx Plans'!$C$31,IF($P11="3T5a",'2018 GTCMHIC 3-Tier Rx Plans'!$D$31,IF($P11="3T6",'2018 GTCMHIC 3-Tier Rx Plans'!$E$31,IF($P11="3T7",'2018 GTCMHIC 3-Tier Rx Plans'!$F$31,IF($P11="3T9",'2018 GTCMHIC 3-Tier Rx Plans'!$G$31,IF($P11="3T10",'2018 GTCMHIC 3-Tier Rx Plans'!$H$31,IF($P11="3T11",'2018 GTCMHIC 3-Tier Rx Plans'!$I$31,IF($P11="3T13",'2018 GTCMHIC 3-Tier Rx Plans'!$J$31,IF($W11="ACA-P",'2018 GTCMHIC Metal Level Plans'!$D$30,IF($W11="ACA-G",'2018 GTCMHIC Metal Level Plans'!$D$35,IF($W11="ACA-S",'2018 GTCMHIC Metal Level Plans'!$D$40,IF($W11="ACA-B",'2018 GTCMHIC Metal Level Plans'!$D$45," ")))))))))))))))</f>
        <v>483.82</v>
      </c>
      <c r="AC11" s="97">
        <f t="shared" si="1"/>
        <v>2050.41</v>
      </c>
      <c r="AD11" s="23"/>
    </row>
    <row r="12" spans="1:30" s="7" customFormat="1" ht="15.95" customHeight="1" x14ac:dyDescent="0.2">
      <c r="A12" s="274"/>
      <c r="B12" s="276"/>
      <c r="C12" s="241" t="s">
        <v>188</v>
      </c>
      <c r="D12" s="241"/>
      <c r="E12" s="253"/>
      <c r="F12" s="57" t="s">
        <v>142</v>
      </c>
      <c r="G12" s="57" t="s">
        <v>184</v>
      </c>
      <c r="H12" s="57" t="s">
        <v>181</v>
      </c>
      <c r="I12" s="18" t="s">
        <v>90</v>
      </c>
      <c r="J12" s="14">
        <v>5</v>
      </c>
      <c r="K12" s="14">
        <v>15</v>
      </c>
      <c r="L12" s="14">
        <v>30</v>
      </c>
      <c r="M12" s="14">
        <v>10</v>
      </c>
      <c r="N12" s="14">
        <v>30</v>
      </c>
      <c r="O12" s="14">
        <v>60</v>
      </c>
      <c r="P12" s="14" t="s">
        <v>66</v>
      </c>
      <c r="Q12" s="18" t="s">
        <v>75</v>
      </c>
      <c r="R12" s="18" t="s">
        <v>30</v>
      </c>
      <c r="S12" s="14">
        <v>50</v>
      </c>
      <c r="T12" s="14">
        <v>150</v>
      </c>
      <c r="U12" s="14">
        <v>400</v>
      </c>
      <c r="V12" s="14">
        <v>1200</v>
      </c>
      <c r="W12" s="18" t="s">
        <v>56</v>
      </c>
      <c r="X12" s="97">
        <f>IF($W12="MM1",'2018 GTCMHI Medical Plan Rates'!$R$12,IF($W12="MM2",'2018 GTCMHI Medical Plan Rates'!$R$13,IF($W12="MM3",'2018 GTCMHI Medical Plan Rates'!$R$14,IF($W12="MM5",'2018 GTCMHI Medical Plan Rates'!$R$15,IF($W12="MM6",'2018 GTCMHI Medical Plan Rates'!$R$16,IF($W12="MM7",'2018 GTCMHI Medical Plan Rates'!$R$17,IF($W12="PPO1",'2018 GTCMHI Medical Plan Rates'!$R$8,IF($W12="PPO2",'2018 GTCMHI Medical Plan Rates'!$R$9,IF($W12="PPO3",'2018 GTCMHI Medical Plan Rates'!$R$10,IF($W12="PPOT",'2018 GTCMHI Medical Plan Rates'!$R$11,IF($W12="ACA-P",'2018 GTCMHIC Metal Level Plans'!$C$29,IF($W12="ACA-G",'2018 GTCMHIC Metal Level Plans'!$C$34,IF($W12="ACA-S",'2018 GTCMHIC Metal Level Plans'!$C$39,IF($W12="ACA-B",'2018 GTCMHIC Metal Level Plans'!$C$44,IF($W12="MS-1",'Medicare Supplement Premiums'!$L$8,IF($W12="MS-2",'Medicare Supplement Premiums'!$L$9,IF($W12="MS-3",'Medicare Supplement Premiums'!$L$10,IF($W12="MS-4",'Medicare Supplement Premiums'!$L$11,IF($W12="MS-5",'Medicare Supplement Premiums'!$L$12," ")))))))))))))))))))</f>
        <v>722.78</v>
      </c>
      <c r="Y12" s="97">
        <f>IF($P12="2T1",'2018 GTCMHIC 2-Tier Rx Plans'!$C$30,IF($P12="2T2",'2018 GTCMHIC 2-Tier Rx Plans'!$D$30,IF($P12="2T3",'2018 GTCMHIC 2-Tier Rx Plans'!$E$30,IF($P12="3T3",'2018 GTCMHIC 3-Tier Rx Plans'!$C$30,IF($P12="3T5a",'2018 GTCMHIC 3-Tier Rx Plans'!$D$30,IF($P12="3T6",'2018 GTCMHIC 3-Tier Rx Plans'!$E$30,IF($P12="3T7",'2018 GTCMHIC 3-Tier Rx Plans'!$F$30,IF($P12="3T9",'2018 GTCMHIC 3-Tier Rx Plans'!$G$30,IF($P12="3T10",'2018 GTCMHIC 3-Tier Rx Plans'!$H$30,IF($P12="3T11",'2018 GTCMHIC 3-Tier Rx Plans'!$I$30,IF($P12="3T13",'2018 GTCMHIC 3-Tier Rx Plans'!$J$30,IF($W12="ACA-P",'2018 GTCMHIC Metal Level Plans'!$C$30,IF($W12="ACA-G",'2018 GTCMHIC Metal Level Plans'!$C$35,IF($W12="ACA-S",'2018 GTCMHIC Metal Level Plans'!$C$40,IF($W12="ACA-B",'2018 GTCMHIC Metal Level Plans'!$C$45,IF($W12="MS-1",'Medicare Supplement Premiums'!$M$8,IF($W12="MS-2",'Medicare Supplement Premiums'!$M$9,IF($W12="MS-3",'Medicare Supplement Premiums'!$M$10,IF($W12="MS-4",'Medicare Supplement Premiums'!$M$11,IF($W12="MS-5",'Medicare Supplement Premiums'!$M$12,IF($W12="MS-6",'Medicare Supplement Premiums'!$M$13," ")))))))))))))))))))))</f>
        <v>223.22</v>
      </c>
      <c r="Z12" s="97">
        <f t="shared" si="0"/>
        <v>946</v>
      </c>
      <c r="AA12" s="97">
        <f>IF($W12="MM1",'2018 GTCMHI Medical Plan Rates'!$S$12,IF($W12="MM2",'2018 GTCMHI Medical Plan Rates'!$S$13,IF($W12="MM3",'2018 GTCMHI Medical Plan Rates'!$S$14,IF($W12="MM5",'2018 GTCMHI Medical Plan Rates'!$S$15,IF($W12="MM6",'2018 GTCMHI Medical Plan Rates'!$S$16,IF($W12="MM7",'2018 GTCMHI Medical Plan Rates'!$S$17,IF($W12="PPO1",'2018 GTCMHI Medical Plan Rates'!$S$8,IF($W12="PPO2",'2018 GTCMHI Medical Plan Rates'!$S$9,IF($W12="PPO3",'2018 GTCMHI Medical Plan Rates'!$S$10,IF($W12="PPOT",'2018 GTCMHI Medical Plan Rates'!$S$11,IF($W12="ACA-P",'2018 GTCMHIC Metal Level Plans'!$D$29,IF($W12="ACA-G",'2018 GTCMHIC Metal Level Plans'!$D$34,IF($W12="ACA-S",'2018 GTCMHIC Metal Level Plans'!$D$39,IF($W12="ACA-B",'2018 GTCMHIC Metal Level Plans'!$D$44,IF($W12="MS-1","n/a",IF($W12="MS-2",'Medicare Supplement Premiums'!$M$9,IF($W12="MS-3","n/a",IF($W12="MS-4","n/a",IF($W12="MS-5","n/a"," ")))))))))))))))))))</f>
        <v>1566.59</v>
      </c>
      <c r="AB12" s="97">
        <f>IF($P12="2T1",'2018 GTCMHIC 2-Tier Rx Plans'!$C$31,IF($P12="2T2",'2018 GTCMHIC 2-Tier Rx Plans'!$D$31,IF($P12="2T3",'2018 GTCMHIC 2-Tier Rx Plans'!$E$31,IF($P12="3T3",'2018 GTCMHIC 3-Tier Rx Plans'!$C$31,IF($P12="3T5a",'2018 GTCMHIC 3-Tier Rx Plans'!$D$31,IF($P12="3T6",'2018 GTCMHIC 3-Tier Rx Plans'!$E$31,IF($P12="3T7",'2018 GTCMHIC 3-Tier Rx Plans'!$F$31,IF($P12="3T9",'2018 GTCMHIC 3-Tier Rx Plans'!$G$31,IF($P12="3T10",'2018 GTCMHIC 3-Tier Rx Plans'!$H$31,IF($P12="3T11",'2018 GTCMHIC 3-Tier Rx Plans'!$I$31,IF($P12="3T13",'2018 GTCMHIC 3-Tier Rx Plans'!$J$31,IF($W12="ACA-P",'2018 GTCMHIC Metal Level Plans'!$D$30,IF($W12="ACA-G",'2018 GTCMHIC Metal Level Plans'!$D$35,IF($W12="ACA-S",'2018 GTCMHIC Metal Level Plans'!$D$40,IF($W12="ACA-B",'2018 GTCMHIC Metal Level Plans'!$D$45," ")))))))))))))))</f>
        <v>483.82</v>
      </c>
      <c r="AC12" s="97">
        <f t="shared" si="1"/>
        <v>2050.41</v>
      </c>
      <c r="AD12" s="23"/>
    </row>
    <row r="13" spans="1:30" s="7" customFormat="1" ht="15.95" customHeight="1" x14ac:dyDescent="0.2">
      <c r="A13" s="274"/>
      <c r="B13" s="276"/>
      <c r="C13" s="241" t="s">
        <v>199</v>
      </c>
      <c r="D13" s="241"/>
      <c r="E13" s="253"/>
      <c r="F13" s="57" t="s">
        <v>154</v>
      </c>
      <c r="G13" s="57" t="s">
        <v>186</v>
      </c>
      <c r="H13" s="57" t="s">
        <v>181</v>
      </c>
      <c r="I13" s="18" t="s">
        <v>90</v>
      </c>
      <c r="J13" s="14">
        <v>5</v>
      </c>
      <c r="K13" s="14">
        <v>15</v>
      </c>
      <c r="L13" s="14">
        <v>30</v>
      </c>
      <c r="M13" s="14">
        <v>10</v>
      </c>
      <c r="N13" s="14">
        <v>30</v>
      </c>
      <c r="O13" s="14">
        <v>60</v>
      </c>
      <c r="P13" s="14" t="s">
        <v>66</v>
      </c>
      <c r="Q13" s="18" t="s">
        <v>75</v>
      </c>
      <c r="R13" s="18" t="s">
        <v>30</v>
      </c>
      <c r="S13" s="14">
        <v>50</v>
      </c>
      <c r="T13" s="14">
        <v>150</v>
      </c>
      <c r="U13" s="14">
        <v>400</v>
      </c>
      <c r="V13" s="14">
        <v>1200</v>
      </c>
      <c r="W13" s="18" t="s">
        <v>56</v>
      </c>
      <c r="X13" s="97">
        <f>IF($W13="MM1",'2018 GTCMHI Medical Plan Rates'!$R$12,IF($W13="MM2",'2018 GTCMHI Medical Plan Rates'!$R$13,IF($W13="MM3",'2018 GTCMHI Medical Plan Rates'!$R$14,IF($W13="MM5",'2018 GTCMHI Medical Plan Rates'!$R$15,IF($W13="MM6",'2018 GTCMHI Medical Plan Rates'!$R$16,IF($W13="MM7",'2018 GTCMHI Medical Plan Rates'!$R$17,IF($W13="PPO1",'2018 GTCMHI Medical Plan Rates'!$R$8,IF($W13="PPO2",'2018 GTCMHI Medical Plan Rates'!$R$9,IF($W13="PPO3",'2018 GTCMHI Medical Plan Rates'!$R$10,IF($W13="PPOT",'2018 GTCMHI Medical Plan Rates'!$R$11,IF($W13="ACA-P",'2018 GTCMHIC Metal Level Plans'!$C$29,IF($W13="ACA-G",'2018 GTCMHIC Metal Level Plans'!$C$34,IF($W13="ACA-S",'2018 GTCMHIC Metal Level Plans'!$C$39,IF($W13="ACA-B",'2018 GTCMHIC Metal Level Plans'!$C$44,IF($W13="MS-1",'Medicare Supplement Premiums'!$L$8,IF($W13="MS-2",'Medicare Supplement Premiums'!$L$9,IF($W13="MS-3",'Medicare Supplement Premiums'!$L$10,IF($W13="MS-4",'Medicare Supplement Premiums'!$L$11,IF($W13="MS-5",'Medicare Supplement Premiums'!$L$12," ")))))))))))))))))))</f>
        <v>722.78</v>
      </c>
      <c r="Y13" s="97">
        <f>IF($P13="2T1",'2018 GTCMHIC 2-Tier Rx Plans'!$C$30,IF($P13="2T2",'2018 GTCMHIC 2-Tier Rx Plans'!$D$30,IF($P13="2T3",'2018 GTCMHIC 2-Tier Rx Plans'!$E$30,IF($P13="3T3",'2018 GTCMHIC 3-Tier Rx Plans'!$C$30,IF($P13="3T5a",'2018 GTCMHIC 3-Tier Rx Plans'!$D$30,IF($P13="3T6",'2018 GTCMHIC 3-Tier Rx Plans'!$E$30,IF($P13="3T7",'2018 GTCMHIC 3-Tier Rx Plans'!$F$30,IF($P13="3T9",'2018 GTCMHIC 3-Tier Rx Plans'!$G$30,IF($P13="3T10",'2018 GTCMHIC 3-Tier Rx Plans'!$H$30,IF($P13="3T11",'2018 GTCMHIC 3-Tier Rx Plans'!$I$30,IF($P13="3T13",'2018 GTCMHIC 3-Tier Rx Plans'!$J$30,IF($W13="ACA-P",'2018 GTCMHIC Metal Level Plans'!$C$30,IF($W13="ACA-G",'2018 GTCMHIC Metal Level Plans'!$C$35,IF($W13="ACA-S",'2018 GTCMHIC Metal Level Plans'!$C$40,IF($W13="ACA-B",'2018 GTCMHIC Metal Level Plans'!$C$45,IF($W13="MS-1",'Medicare Supplement Premiums'!$M$8,IF($W13="MS-2",'Medicare Supplement Premiums'!$M$9,IF($W13="MS-3",'Medicare Supplement Premiums'!$M$10,IF($W13="MS-4",'Medicare Supplement Premiums'!$M$11,IF($W13="MS-5",'Medicare Supplement Premiums'!$M$12,IF($W13="MS-6",'Medicare Supplement Premiums'!$M$13," ")))))))))))))))))))))</f>
        <v>223.22</v>
      </c>
      <c r="Z13" s="97">
        <f t="shared" si="0"/>
        <v>946</v>
      </c>
      <c r="AA13" s="97">
        <f>IF($W13="MM1",'2018 GTCMHI Medical Plan Rates'!$S$12,IF($W13="MM2",'2018 GTCMHI Medical Plan Rates'!$S$13,IF($W13="MM3",'2018 GTCMHI Medical Plan Rates'!$S$14,IF($W13="MM5",'2018 GTCMHI Medical Plan Rates'!$S$15,IF($W13="MM6",'2018 GTCMHI Medical Plan Rates'!$S$16,IF($W13="MM7",'2018 GTCMHI Medical Plan Rates'!$S$17,IF($W13="PPO1",'2018 GTCMHI Medical Plan Rates'!$S$8,IF($W13="PPO2",'2018 GTCMHI Medical Plan Rates'!$S$9,IF($W13="PPO3",'2018 GTCMHI Medical Plan Rates'!$S$10,IF($W13="PPOT",'2018 GTCMHI Medical Plan Rates'!$S$11,IF($W13="ACA-P",'2018 GTCMHIC Metal Level Plans'!$D$29,IF($W13="ACA-G",'2018 GTCMHIC Metal Level Plans'!$D$34,IF($W13="ACA-S",'2018 GTCMHIC Metal Level Plans'!$D$39,IF($W13="ACA-B",'2018 GTCMHIC Metal Level Plans'!$D$44,IF($W13="MS-1","n/a",IF($W13="MS-2",'Medicare Supplement Premiums'!$M$9,IF($W13="MS-3","n/a",IF($W13="MS-4","n/a",IF($W13="MS-5","n/a"," ")))))))))))))))))))</f>
        <v>1566.59</v>
      </c>
      <c r="AB13" s="97">
        <f>IF($P13="2T1",'2018 GTCMHIC 2-Tier Rx Plans'!$C$31,IF($P13="2T2",'2018 GTCMHIC 2-Tier Rx Plans'!$D$31,IF($P13="2T3",'2018 GTCMHIC 2-Tier Rx Plans'!$E$31,IF($P13="3T3",'2018 GTCMHIC 3-Tier Rx Plans'!$C$31,IF($P13="3T5a",'2018 GTCMHIC 3-Tier Rx Plans'!$D$31,IF($P13="3T6",'2018 GTCMHIC 3-Tier Rx Plans'!$E$31,IF($P13="3T7",'2018 GTCMHIC 3-Tier Rx Plans'!$F$31,IF($P13="3T9",'2018 GTCMHIC 3-Tier Rx Plans'!$G$31,IF($P13="3T10",'2018 GTCMHIC 3-Tier Rx Plans'!$H$31,IF($P13="3T11",'2018 GTCMHIC 3-Tier Rx Plans'!$I$31,IF($P13="3T13",'2018 GTCMHIC 3-Tier Rx Plans'!$J$31,IF($W13="ACA-P",'2018 GTCMHIC Metal Level Plans'!$D$30,IF($W13="ACA-G",'2018 GTCMHIC Metal Level Plans'!$D$35,IF($W13="ACA-S",'2018 GTCMHIC Metal Level Plans'!$D$40,IF($W13="ACA-B",'2018 GTCMHIC Metal Level Plans'!$D$45," ")))))))))))))))</f>
        <v>483.82</v>
      </c>
      <c r="AC13" s="97">
        <f t="shared" si="1"/>
        <v>2050.41</v>
      </c>
      <c r="AD13" s="23"/>
    </row>
    <row r="14" spans="1:30" s="7" customFormat="1" ht="15.95" customHeight="1" x14ac:dyDescent="0.2">
      <c r="A14" s="274"/>
      <c r="B14" s="276"/>
      <c r="C14" s="241" t="s">
        <v>202</v>
      </c>
      <c r="D14" s="241"/>
      <c r="E14" s="253"/>
      <c r="F14" s="57" t="s">
        <v>154</v>
      </c>
      <c r="G14" s="57" t="s">
        <v>185</v>
      </c>
      <c r="H14" s="57" t="s">
        <v>181</v>
      </c>
      <c r="I14" s="18" t="s">
        <v>90</v>
      </c>
      <c r="J14" s="14">
        <v>5</v>
      </c>
      <c r="K14" s="14">
        <v>15</v>
      </c>
      <c r="L14" s="14">
        <v>30</v>
      </c>
      <c r="M14" s="14">
        <v>10</v>
      </c>
      <c r="N14" s="14">
        <v>30</v>
      </c>
      <c r="O14" s="14">
        <v>60</v>
      </c>
      <c r="P14" s="14" t="s">
        <v>66</v>
      </c>
      <c r="Q14" s="18" t="s">
        <v>75</v>
      </c>
      <c r="R14" s="18" t="s">
        <v>30</v>
      </c>
      <c r="S14" s="14">
        <v>50</v>
      </c>
      <c r="T14" s="14">
        <v>150</v>
      </c>
      <c r="U14" s="14">
        <v>400</v>
      </c>
      <c r="V14" s="14">
        <v>1200</v>
      </c>
      <c r="W14" s="18" t="s">
        <v>56</v>
      </c>
      <c r="X14" s="97">
        <f>IF($W14="MM1",'2018 GTCMHI Medical Plan Rates'!$R$12,IF($W14="MM2",'2018 GTCMHI Medical Plan Rates'!$R$13,IF($W14="MM3",'2018 GTCMHI Medical Plan Rates'!$R$14,IF($W14="MM5",'2018 GTCMHI Medical Plan Rates'!$R$15,IF($W14="MM6",'2018 GTCMHI Medical Plan Rates'!$R$16,IF($W14="MM7",'2018 GTCMHI Medical Plan Rates'!$R$17,IF($W14="PPO1",'2018 GTCMHI Medical Plan Rates'!$R$8,IF($W14="PPO2",'2018 GTCMHI Medical Plan Rates'!$R$9,IF($W14="PPO3",'2018 GTCMHI Medical Plan Rates'!$R$10,IF($W14="PPOT",'2018 GTCMHI Medical Plan Rates'!$R$11,IF($W14="ACA-P",'2018 GTCMHIC Metal Level Plans'!$C$29,IF($W14="ACA-G",'2018 GTCMHIC Metal Level Plans'!$C$34,IF($W14="ACA-S",'2018 GTCMHIC Metal Level Plans'!$C$39,IF($W14="ACA-B",'2018 GTCMHIC Metal Level Plans'!$C$44,IF($W14="MS-1",'Medicare Supplement Premiums'!$L$8,IF($W14="MS-2",'Medicare Supplement Premiums'!$L$9,IF($W14="MS-3",'Medicare Supplement Premiums'!$L$10,IF($W14="MS-4",'Medicare Supplement Premiums'!$L$11,IF($W14="MS-5",'Medicare Supplement Premiums'!$L$12," ")))))))))))))))))))</f>
        <v>722.78</v>
      </c>
      <c r="Y14" s="97">
        <f>IF($P14="2T1",'2018 GTCMHIC 2-Tier Rx Plans'!$C$30,IF($P14="2T2",'2018 GTCMHIC 2-Tier Rx Plans'!$D$30,IF($P14="2T3",'2018 GTCMHIC 2-Tier Rx Plans'!$E$30,IF($P14="3T3",'2018 GTCMHIC 3-Tier Rx Plans'!$C$30,IF($P14="3T5a",'2018 GTCMHIC 3-Tier Rx Plans'!$D$30,IF($P14="3T6",'2018 GTCMHIC 3-Tier Rx Plans'!$E$30,IF($P14="3T7",'2018 GTCMHIC 3-Tier Rx Plans'!$F$30,IF($P14="3T9",'2018 GTCMHIC 3-Tier Rx Plans'!$G$30,IF($P14="3T10",'2018 GTCMHIC 3-Tier Rx Plans'!$H$30,IF($P14="3T11",'2018 GTCMHIC 3-Tier Rx Plans'!$I$30,IF($P14="3T13",'2018 GTCMHIC 3-Tier Rx Plans'!$J$30,IF($W14="ACA-P",'2018 GTCMHIC Metal Level Plans'!$C$30,IF($W14="ACA-G",'2018 GTCMHIC Metal Level Plans'!$C$35,IF($W14="ACA-S",'2018 GTCMHIC Metal Level Plans'!$C$40,IF($W14="ACA-B",'2018 GTCMHIC Metal Level Plans'!$C$45,IF($W14="MS-1",'Medicare Supplement Premiums'!$M$8,IF($W14="MS-2",'Medicare Supplement Premiums'!$M$9,IF($W14="MS-3",'Medicare Supplement Premiums'!$M$10,IF($W14="MS-4",'Medicare Supplement Premiums'!$M$11,IF($W14="MS-5",'Medicare Supplement Premiums'!$M$12,IF($W14="MS-6",'Medicare Supplement Premiums'!$M$13," ")))))))))))))))))))))</f>
        <v>223.22</v>
      </c>
      <c r="Z14" s="97">
        <f t="shared" si="0"/>
        <v>946</v>
      </c>
      <c r="AA14" s="97">
        <f>IF($W14="MM1",'2018 GTCMHI Medical Plan Rates'!$S$12,IF($W14="MM2",'2018 GTCMHI Medical Plan Rates'!$S$13,IF($W14="MM3",'2018 GTCMHI Medical Plan Rates'!$S$14,IF($W14="MM5",'2018 GTCMHI Medical Plan Rates'!$S$15,IF($W14="MM6",'2018 GTCMHI Medical Plan Rates'!$S$16,IF($W14="MM7",'2018 GTCMHI Medical Plan Rates'!$S$17,IF($W14="PPO1",'2018 GTCMHI Medical Plan Rates'!$S$8,IF($W14="PPO2",'2018 GTCMHI Medical Plan Rates'!$S$9,IF($W14="PPO3",'2018 GTCMHI Medical Plan Rates'!$S$10,IF($W14="PPOT",'2018 GTCMHI Medical Plan Rates'!$S$11,IF($W14="ACA-P",'2018 GTCMHIC Metal Level Plans'!$D$29,IF($W14="ACA-G",'2018 GTCMHIC Metal Level Plans'!$D$34,IF($W14="ACA-S",'2018 GTCMHIC Metal Level Plans'!$D$39,IF($W14="ACA-B",'2018 GTCMHIC Metal Level Plans'!$D$44,IF($W14="MS-1","n/a",IF($W14="MS-2",'Medicare Supplement Premiums'!$M$9,IF($W14="MS-3","n/a",IF($W14="MS-4","n/a",IF($W14="MS-5","n/a"," ")))))))))))))))))))</f>
        <v>1566.59</v>
      </c>
      <c r="AB14" s="97">
        <f>IF($P14="2T1",'2018 GTCMHIC 2-Tier Rx Plans'!$C$31,IF($P14="2T2",'2018 GTCMHIC 2-Tier Rx Plans'!$D$31,IF($P14="2T3",'2018 GTCMHIC 2-Tier Rx Plans'!$E$31,IF($P14="3T3",'2018 GTCMHIC 3-Tier Rx Plans'!$C$31,IF($P14="3T5a",'2018 GTCMHIC 3-Tier Rx Plans'!$D$31,IF($P14="3T6",'2018 GTCMHIC 3-Tier Rx Plans'!$E$31,IF($P14="3T7",'2018 GTCMHIC 3-Tier Rx Plans'!$F$31,IF($P14="3T9",'2018 GTCMHIC 3-Tier Rx Plans'!$G$31,IF($P14="3T10",'2018 GTCMHIC 3-Tier Rx Plans'!$H$31,IF($P14="3T11",'2018 GTCMHIC 3-Tier Rx Plans'!$I$31,IF($P14="3T13",'2018 GTCMHIC 3-Tier Rx Plans'!$J$31,IF($W14="ACA-P",'2018 GTCMHIC Metal Level Plans'!$D$30,IF($W14="ACA-G",'2018 GTCMHIC Metal Level Plans'!$D$35,IF($W14="ACA-S",'2018 GTCMHIC Metal Level Plans'!$D$40,IF($W14="ACA-B",'2018 GTCMHIC Metal Level Plans'!$D$45," ")))))))))))))))</f>
        <v>483.82</v>
      </c>
      <c r="AC14" s="97">
        <f t="shared" si="1"/>
        <v>2050.41</v>
      </c>
      <c r="AD14" s="23"/>
    </row>
    <row r="15" spans="1:30" s="7" customFormat="1" ht="15.95" customHeight="1" x14ac:dyDescent="0.2">
      <c r="A15" s="274"/>
      <c r="B15" s="276"/>
      <c r="C15" s="241" t="s">
        <v>190</v>
      </c>
      <c r="D15" s="241"/>
      <c r="E15" s="253"/>
      <c r="F15" s="57" t="s">
        <v>144</v>
      </c>
      <c r="G15" s="57" t="s">
        <v>152</v>
      </c>
      <c r="H15" s="57" t="s">
        <v>181</v>
      </c>
      <c r="I15" s="18" t="s">
        <v>90</v>
      </c>
      <c r="J15" s="14">
        <v>2</v>
      </c>
      <c r="K15" s="14">
        <v>10</v>
      </c>
      <c r="L15" s="14">
        <v>10</v>
      </c>
      <c r="M15" s="14">
        <v>2</v>
      </c>
      <c r="N15" s="14">
        <v>10</v>
      </c>
      <c r="O15" s="14">
        <v>10</v>
      </c>
      <c r="P15" s="14" t="s">
        <v>52</v>
      </c>
      <c r="Q15" s="18" t="s">
        <v>75</v>
      </c>
      <c r="R15" s="18" t="s">
        <v>30</v>
      </c>
      <c r="S15" s="14">
        <v>50</v>
      </c>
      <c r="T15" s="14">
        <v>150</v>
      </c>
      <c r="U15" s="14">
        <v>400</v>
      </c>
      <c r="V15" s="14">
        <v>1200</v>
      </c>
      <c r="W15" s="18" t="s">
        <v>56</v>
      </c>
      <c r="X15" s="97">
        <f>IF($W15="MM1",'2018 GTCMHI Medical Plan Rates'!$R$12,IF($W15="MM2",'2018 GTCMHI Medical Plan Rates'!$R$13,IF($W15="MM3",'2018 GTCMHI Medical Plan Rates'!$R$14,IF($W15="MM5",'2018 GTCMHI Medical Plan Rates'!$R$15,IF($W15="MM6",'2018 GTCMHI Medical Plan Rates'!$R$16,IF($W15="MM7",'2018 GTCMHI Medical Plan Rates'!$R$17,IF($W15="PPO1",'2018 GTCMHI Medical Plan Rates'!$R$8,IF($W15="PPO2",'2018 GTCMHI Medical Plan Rates'!$R$9,IF($W15="PPO3",'2018 GTCMHI Medical Plan Rates'!$R$10,IF($W15="PPOT",'2018 GTCMHI Medical Plan Rates'!$R$11,IF($W15="ACA-P",'2018 GTCMHIC Metal Level Plans'!$C$29,IF($W15="ACA-G",'2018 GTCMHIC Metal Level Plans'!$C$34,IF($W15="ACA-S",'2018 GTCMHIC Metal Level Plans'!$C$39,IF($W15="ACA-B",'2018 GTCMHIC Metal Level Plans'!$C$44,IF($W15="MS-1",'Medicare Supplement Premiums'!$L$8,IF($W15="MS-2",'Medicare Supplement Premiums'!$L$9,IF($W15="MS-3",'Medicare Supplement Premiums'!$L$10,IF($W15="MS-4",'Medicare Supplement Premiums'!$L$11,IF($W15="MS-5",'Medicare Supplement Premiums'!$L$12," ")))))))))))))))))))</f>
        <v>722.78</v>
      </c>
      <c r="Y15" s="97">
        <f>IF($P15="2T1",'2018 GTCMHIC 2-Tier Rx Plans'!$C$30,IF($P15="2T2",'2018 GTCMHIC 2-Tier Rx Plans'!$D$30,IF($P15="2T3",'2018 GTCMHIC 2-Tier Rx Plans'!$E$30,IF($P15="3T3",'2018 GTCMHIC 3-Tier Rx Plans'!$C$30,IF($P15="3T5a",'2018 GTCMHIC 3-Tier Rx Plans'!$D$30,IF($P15="3T6",'2018 GTCMHIC 3-Tier Rx Plans'!$E$30,IF($P15="3T7",'2018 GTCMHIC 3-Tier Rx Plans'!$F$30,IF($P15="3T9",'2018 GTCMHIC 3-Tier Rx Plans'!$G$30,IF($P15="3T10",'2018 GTCMHIC 3-Tier Rx Plans'!$H$30,IF($P15="3T11",'2018 GTCMHIC 3-Tier Rx Plans'!$I$30,IF($P15="3T13",'2018 GTCMHIC 3-Tier Rx Plans'!$J$30,IF($W15="ACA-P",'2018 GTCMHIC Metal Level Plans'!$C$30,IF($W15="ACA-G",'2018 GTCMHIC Metal Level Plans'!$C$35,IF($W15="ACA-S",'2018 GTCMHIC Metal Level Plans'!$C$40,IF($W15="ACA-B",'2018 GTCMHIC Metal Level Plans'!$C$45,IF($W15="MS-1",'Medicare Supplement Premiums'!$M$8,IF($W15="MS-2",'Medicare Supplement Premiums'!$M$9,IF($W15="MS-3",'Medicare Supplement Premiums'!$M$10,IF($W15="MS-4",'Medicare Supplement Premiums'!$M$11,IF($W15="MS-5",'Medicare Supplement Premiums'!$M$12,IF($W15="MS-6",'Medicare Supplement Premiums'!$M$13," ")))))))))))))))))))))</f>
        <v>327.75</v>
      </c>
      <c r="Z15" s="97">
        <f t="shared" si="0"/>
        <v>1050.53</v>
      </c>
      <c r="AA15" s="97">
        <f>IF($W15="MM1",'2018 GTCMHI Medical Plan Rates'!$S$12,IF($W15="MM2",'2018 GTCMHI Medical Plan Rates'!$S$13,IF($W15="MM3",'2018 GTCMHI Medical Plan Rates'!$S$14,IF($W15="MM5",'2018 GTCMHI Medical Plan Rates'!$S$15,IF($W15="MM6",'2018 GTCMHI Medical Plan Rates'!$S$16,IF($W15="MM7",'2018 GTCMHI Medical Plan Rates'!$S$17,IF($W15="PPO1",'2018 GTCMHI Medical Plan Rates'!$S$8,IF($W15="PPO2",'2018 GTCMHI Medical Plan Rates'!$S$9,IF($W15="PPO3",'2018 GTCMHI Medical Plan Rates'!$S$10,IF($W15="PPOT",'2018 GTCMHI Medical Plan Rates'!$S$11,IF($W15="ACA-P",'2018 GTCMHIC Metal Level Plans'!$D$29,IF($W15="ACA-G",'2018 GTCMHIC Metal Level Plans'!$D$34,IF($W15="ACA-S",'2018 GTCMHIC Metal Level Plans'!$D$39,IF($W15="ACA-B",'2018 GTCMHIC Metal Level Plans'!$D$44,IF($W15="MS-1","n/a",IF($W15="MS-2",'Medicare Supplement Premiums'!$M$9,IF($W15="MS-3","n/a",IF($W15="MS-4","n/a",IF($W15="MS-5","n/a"," ")))))))))))))))))))</f>
        <v>1566.59</v>
      </c>
      <c r="AB15" s="97">
        <f>IF($P15="2T1",'2018 GTCMHIC 2-Tier Rx Plans'!$C$31,IF($P15="2T2",'2018 GTCMHIC 2-Tier Rx Plans'!$D$31,IF($P15="2T3",'2018 GTCMHIC 2-Tier Rx Plans'!$E$31,IF($P15="3T3",'2018 GTCMHIC 3-Tier Rx Plans'!$C$31,IF($P15="3T5a",'2018 GTCMHIC 3-Tier Rx Plans'!$D$31,IF($P15="3T6",'2018 GTCMHIC 3-Tier Rx Plans'!$E$31,IF($P15="3T7",'2018 GTCMHIC 3-Tier Rx Plans'!$F$31,IF($P15="3T9",'2018 GTCMHIC 3-Tier Rx Plans'!$G$31,IF($P15="3T10",'2018 GTCMHIC 3-Tier Rx Plans'!$H$31,IF($P15="3T11",'2018 GTCMHIC 3-Tier Rx Plans'!$I$31,IF($P15="3T13",'2018 GTCMHIC 3-Tier Rx Plans'!$J$31,IF($W15="ACA-P",'2018 GTCMHIC Metal Level Plans'!$D$30,IF($W15="ACA-G",'2018 GTCMHIC Metal Level Plans'!$D$35,IF($W15="ACA-S",'2018 GTCMHIC Metal Level Plans'!$D$40,IF($W15="ACA-B",'2018 GTCMHIC Metal Level Plans'!$D$45," ")))))))))))))))</f>
        <v>710.38</v>
      </c>
      <c r="AC15" s="97">
        <f t="shared" si="1"/>
        <v>2276.9699999999998</v>
      </c>
      <c r="AD15" s="23"/>
    </row>
    <row r="16" spans="1:30" s="7" customFormat="1" ht="15.95" customHeight="1" x14ac:dyDescent="0.2">
      <c r="A16" s="274"/>
      <c r="B16" s="276"/>
      <c r="C16" s="241" t="s">
        <v>189</v>
      </c>
      <c r="D16" s="241"/>
      <c r="E16" s="253"/>
      <c r="F16" s="57" t="s">
        <v>144</v>
      </c>
      <c r="G16" s="57" t="s">
        <v>193</v>
      </c>
      <c r="H16" s="57" t="s">
        <v>181</v>
      </c>
      <c r="I16" s="18" t="s">
        <v>90</v>
      </c>
      <c r="J16" s="14">
        <v>2</v>
      </c>
      <c r="K16" s="14">
        <v>10</v>
      </c>
      <c r="L16" s="14">
        <v>10</v>
      </c>
      <c r="M16" s="14">
        <v>2</v>
      </c>
      <c r="N16" s="14">
        <v>10</v>
      </c>
      <c r="O16" s="14">
        <v>10</v>
      </c>
      <c r="P16" s="14" t="s">
        <v>52</v>
      </c>
      <c r="Q16" s="18" t="s">
        <v>75</v>
      </c>
      <c r="R16" s="18" t="s">
        <v>30</v>
      </c>
      <c r="S16" s="14">
        <v>50</v>
      </c>
      <c r="T16" s="14">
        <v>150</v>
      </c>
      <c r="U16" s="14">
        <v>400</v>
      </c>
      <c r="V16" s="14">
        <v>1200</v>
      </c>
      <c r="W16" s="18" t="s">
        <v>56</v>
      </c>
      <c r="X16" s="97">
        <f>IF($W16="MM1",'2018 GTCMHI Medical Plan Rates'!$R$12,IF($W16="MM2",'2018 GTCMHI Medical Plan Rates'!$R$13,IF($W16="MM3",'2018 GTCMHI Medical Plan Rates'!$R$14,IF($W16="MM5",'2018 GTCMHI Medical Plan Rates'!$R$15,IF($W16="MM6",'2018 GTCMHI Medical Plan Rates'!$R$16,IF($W16="MM7",'2018 GTCMHI Medical Plan Rates'!$R$17,IF($W16="PPO1",'2018 GTCMHI Medical Plan Rates'!$R$8,IF($W16="PPO2",'2018 GTCMHI Medical Plan Rates'!$R$9,IF($W16="PPO3",'2018 GTCMHI Medical Plan Rates'!$R$10,IF($W16="PPOT",'2018 GTCMHI Medical Plan Rates'!$R$11,IF($W16="ACA-P",'2018 GTCMHIC Metal Level Plans'!$C$29,IF($W16="ACA-G",'2018 GTCMHIC Metal Level Plans'!$C$34,IF($W16="ACA-S",'2018 GTCMHIC Metal Level Plans'!$C$39,IF($W16="ACA-B",'2018 GTCMHIC Metal Level Plans'!$C$44,IF($W16="MS-1",'Medicare Supplement Premiums'!$L$8,IF($W16="MS-2",'Medicare Supplement Premiums'!$L$9,IF($W16="MS-3",'Medicare Supplement Premiums'!$L$10,IF($W16="MS-4",'Medicare Supplement Premiums'!$L$11,IF($W16="MS-5",'Medicare Supplement Premiums'!$L$12," ")))))))))))))))))))</f>
        <v>722.78</v>
      </c>
      <c r="Y16" s="97">
        <f>IF($P16="2T1",'2018 GTCMHIC 2-Tier Rx Plans'!$C$30,IF($P16="2T2",'2018 GTCMHIC 2-Tier Rx Plans'!$D$30,IF($P16="2T3",'2018 GTCMHIC 2-Tier Rx Plans'!$E$30,IF($P16="3T3",'2018 GTCMHIC 3-Tier Rx Plans'!$C$30,IF($P16="3T5a",'2018 GTCMHIC 3-Tier Rx Plans'!$D$30,IF($P16="3T6",'2018 GTCMHIC 3-Tier Rx Plans'!$E$30,IF($P16="3T7",'2018 GTCMHIC 3-Tier Rx Plans'!$F$30,IF($P16="3T9",'2018 GTCMHIC 3-Tier Rx Plans'!$G$30,IF($P16="3T10",'2018 GTCMHIC 3-Tier Rx Plans'!$H$30,IF($P16="3T11",'2018 GTCMHIC 3-Tier Rx Plans'!$I$30,IF($P16="3T13",'2018 GTCMHIC 3-Tier Rx Plans'!$J$30,IF($W16="ACA-P",'2018 GTCMHIC Metal Level Plans'!$C$30,IF($W16="ACA-G",'2018 GTCMHIC Metal Level Plans'!$C$35,IF($W16="ACA-S",'2018 GTCMHIC Metal Level Plans'!$C$40,IF($W16="ACA-B",'2018 GTCMHIC Metal Level Plans'!$C$45,IF($W16="MS-1",'Medicare Supplement Premiums'!$M$8,IF($W16="MS-2",'Medicare Supplement Premiums'!$M$9,IF($W16="MS-3",'Medicare Supplement Premiums'!$M$10,IF($W16="MS-4",'Medicare Supplement Premiums'!$M$11,IF($W16="MS-5",'Medicare Supplement Premiums'!$M$12,IF($W16="MS-6",'Medicare Supplement Premiums'!$M$13," ")))))))))))))))))))))</f>
        <v>327.75</v>
      </c>
      <c r="Z16" s="97">
        <f t="shared" si="0"/>
        <v>1050.53</v>
      </c>
      <c r="AA16" s="97">
        <f>IF($W16="MM1",'2018 GTCMHI Medical Plan Rates'!$S$12,IF($W16="MM2",'2018 GTCMHI Medical Plan Rates'!$S$13,IF($W16="MM3",'2018 GTCMHI Medical Plan Rates'!$S$14,IF($W16="MM5",'2018 GTCMHI Medical Plan Rates'!$S$15,IF($W16="MM6",'2018 GTCMHI Medical Plan Rates'!$S$16,IF($W16="MM7",'2018 GTCMHI Medical Plan Rates'!$S$17,IF($W16="PPO1",'2018 GTCMHI Medical Plan Rates'!$S$8,IF($W16="PPO2",'2018 GTCMHI Medical Plan Rates'!$S$9,IF($W16="PPO3",'2018 GTCMHI Medical Plan Rates'!$S$10,IF($W16="PPOT",'2018 GTCMHI Medical Plan Rates'!$S$11,IF($W16="ACA-P",'2018 GTCMHIC Metal Level Plans'!$D$29,IF($W16="ACA-G",'2018 GTCMHIC Metal Level Plans'!$D$34,IF($W16="ACA-S",'2018 GTCMHIC Metal Level Plans'!$D$39,IF($W16="ACA-B",'2018 GTCMHIC Metal Level Plans'!$D$44,IF($W16="MS-1","n/a",IF($W16="MS-2",'Medicare Supplement Premiums'!$M$9,IF($W16="MS-3","n/a",IF($W16="MS-4","n/a",IF($W16="MS-5","n/a"," ")))))))))))))))))))</f>
        <v>1566.59</v>
      </c>
      <c r="AB16" s="97">
        <f>IF($P16="2T1",'2018 GTCMHIC 2-Tier Rx Plans'!$C$31,IF($P16="2T2",'2018 GTCMHIC 2-Tier Rx Plans'!$D$31,IF($P16="2T3",'2018 GTCMHIC 2-Tier Rx Plans'!$E$31,IF($P16="3T3",'2018 GTCMHIC 3-Tier Rx Plans'!$C$31,IF($P16="3T5a",'2018 GTCMHIC 3-Tier Rx Plans'!$D$31,IF($P16="3T6",'2018 GTCMHIC 3-Tier Rx Plans'!$E$31,IF($P16="3T7",'2018 GTCMHIC 3-Tier Rx Plans'!$F$31,IF($P16="3T9",'2018 GTCMHIC 3-Tier Rx Plans'!$G$31,IF($P16="3T10",'2018 GTCMHIC 3-Tier Rx Plans'!$H$31,IF($P16="3T11",'2018 GTCMHIC 3-Tier Rx Plans'!$I$31,IF($P16="3T13",'2018 GTCMHIC 3-Tier Rx Plans'!$J$31,IF($W16="ACA-P",'2018 GTCMHIC Metal Level Plans'!$D$30,IF($W16="ACA-G",'2018 GTCMHIC Metal Level Plans'!$D$35,IF($W16="ACA-S",'2018 GTCMHIC Metal Level Plans'!$D$40,IF($W16="ACA-B",'2018 GTCMHIC Metal Level Plans'!$D$45," ")))))))))))))))</f>
        <v>710.38</v>
      </c>
      <c r="AC16" s="97">
        <f t="shared" si="1"/>
        <v>2276.9699999999998</v>
      </c>
      <c r="AD16" s="23"/>
    </row>
    <row r="17" spans="1:30" s="7" customFormat="1" ht="15.95" customHeight="1" x14ac:dyDescent="0.2">
      <c r="A17" s="274"/>
      <c r="B17" s="276"/>
      <c r="C17" s="241" t="s">
        <v>194</v>
      </c>
      <c r="D17" s="241"/>
      <c r="E17" s="253"/>
      <c r="F17" s="57" t="s">
        <v>144</v>
      </c>
      <c r="G17" s="57" t="s">
        <v>195</v>
      </c>
      <c r="H17" s="57" t="s">
        <v>181</v>
      </c>
      <c r="I17" s="18" t="s">
        <v>90</v>
      </c>
      <c r="J17" s="14">
        <v>5</v>
      </c>
      <c r="K17" s="14">
        <v>15</v>
      </c>
      <c r="L17" s="14">
        <v>30</v>
      </c>
      <c r="M17" s="14">
        <v>10</v>
      </c>
      <c r="N17" s="14">
        <v>30</v>
      </c>
      <c r="O17" s="14">
        <v>60</v>
      </c>
      <c r="P17" s="14" t="s">
        <v>66</v>
      </c>
      <c r="Q17" s="18" t="s">
        <v>75</v>
      </c>
      <c r="R17" s="18" t="s">
        <v>30</v>
      </c>
      <c r="S17" s="14">
        <v>50</v>
      </c>
      <c r="T17" s="14">
        <v>150</v>
      </c>
      <c r="U17" s="14">
        <v>400</v>
      </c>
      <c r="V17" s="14">
        <v>1200</v>
      </c>
      <c r="W17" s="18" t="s">
        <v>56</v>
      </c>
      <c r="X17" s="97">
        <f>IF($W17="MM1",'2018 GTCMHI Medical Plan Rates'!$R$12,IF($W17="MM2",'2018 GTCMHI Medical Plan Rates'!$R$13,IF($W17="MM3",'2018 GTCMHI Medical Plan Rates'!$R$14,IF($W17="MM5",'2018 GTCMHI Medical Plan Rates'!$R$15,IF($W17="MM6",'2018 GTCMHI Medical Plan Rates'!$R$16,IF($W17="MM7",'2018 GTCMHI Medical Plan Rates'!$R$17,IF($W17="PPO1",'2018 GTCMHI Medical Plan Rates'!$R$8,IF($W17="PPO2",'2018 GTCMHI Medical Plan Rates'!$R$9,IF($W17="PPO3",'2018 GTCMHI Medical Plan Rates'!$R$10,IF($W17="PPOT",'2018 GTCMHI Medical Plan Rates'!$R$11,IF($W17="ACA-P",'2018 GTCMHIC Metal Level Plans'!$C$29,IF($W17="ACA-G",'2018 GTCMHIC Metal Level Plans'!$C$34,IF($W17="ACA-S",'2018 GTCMHIC Metal Level Plans'!$C$39,IF($W17="ACA-B",'2018 GTCMHIC Metal Level Plans'!$C$44,IF($W17="MS-1",'Medicare Supplement Premiums'!$L$8,IF($W17="MS-2",'Medicare Supplement Premiums'!$L$9,IF($W17="MS-3",'Medicare Supplement Premiums'!$L$10,IF($W17="MS-4",'Medicare Supplement Premiums'!$L$11,IF($W17="MS-5",'Medicare Supplement Premiums'!$L$12," ")))))))))))))))))))</f>
        <v>722.78</v>
      </c>
      <c r="Y17" s="97">
        <f>IF($P17="2T1",'2018 GTCMHIC 2-Tier Rx Plans'!$C$30,IF($P17="2T2",'2018 GTCMHIC 2-Tier Rx Plans'!$D$30,IF($P17="2T3",'2018 GTCMHIC 2-Tier Rx Plans'!$E$30,IF($P17="3T3",'2018 GTCMHIC 3-Tier Rx Plans'!$C$30,IF($P17="3T5a",'2018 GTCMHIC 3-Tier Rx Plans'!$D$30,IF($P17="3T6",'2018 GTCMHIC 3-Tier Rx Plans'!$E$30,IF($P17="3T7",'2018 GTCMHIC 3-Tier Rx Plans'!$F$30,IF($P17="3T9",'2018 GTCMHIC 3-Tier Rx Plans'!$G$30,IF($P17="3T10",'2018 GTCMHIC 3-Tier Rx Plans'!$H$30,IF($P17="3T11",'2018 GTCMHIC 3-Tier Rx Plans'!$I$30,IF($P17="3T13",'2018 GTCMHIC 3-Tier Rx Plans'!$J$30,IF($W17="ACA-P",'2018 GTCMHIC Metal Level Plans'!$C$30,IF($W17="ACA-G",'2018 GTCMHIC Metal Level Plans'!$C$35,IF($W17="ACA-S",'2018 GTCMHIC Metal Level Plans'!$C$40,IF($W17="ACA-B",'2018 GTCMHIC Metal Level Plans'!$C$45,IF($W17="MS-1",'Medicare Supplement Premiums'!$M$8,IF($W17="MS-2",'Medicare Supplement Premiums'!$M$9,IF($W17="MS-3",'Medicare Supplement Premiums'!$M$10,IF($W17="MS-4",'Medicare Supplement Premiums'!$M$11,IF($W17="MS-5",'Medicare Supplement Premiums'!$M$12,IF($W17="MS-6",'Medicare Supplement Premiums'!$M$13," ")))))))))))))))))))))</f>
        <v>223.22</v>
      </c>
      <c r="Z17" s="97">
        <f t="shared" si="0"/>
        <v>946</v>
      </c>
      <c r="AA17" s="97">
        <f>IF($W17="MM1",'2018 GTCMHI Medical Plan Rates'!$S$12,IF($W17="MM2",'2018 GTCMHI Medical Plan Rates'!$S$13,IF($W17="MM3",'2018 GTCMHI Medical Plan Rates'!$S$14,IF($W17="MM5",'2018 GTCMHI Medical Plan Rates'!$S$15,IF($W17="MM6",'2018 GTCMHI Medical Plan Rates'!$S$16,IF($W17="MM7",'2018 GTCMHI Medical Plan Rates'!$S$17,IF($W17="PPO1",'2018 GTCMHI Medical Plan Rates'!$S$8,IF($W17="PPO2",'2018 GTCMHI Medical Plan Rates'!$S$9,IF($W17="PPO3",'2018 GTCMHI Medical Plan Rates'!$S$10,IF($W17="PPOT",'2018 GTCMHI Medical Plan Rates'!$S$11,IF($W17="ACA-P",'2018 GTCMHIC Metal Level Plans'!$D$29,IF($W17="ACA-G",'2018 GTCMHIC Metal Level Plans'!$D$34,IF($W17="ACA-S",'2018 GTCMHIC Metal Level Plans'!$D$39,IF($W17="ACA-B",'2018 GTCMHIC Metal Level Plans'!$D$44,IF($W17="MS-1","n/a",IF($W17="MS-2",'Medicare Supplement Premiums'!$M$9,IF($W17="MS-3","n/a",IF($W17="MS-4","n/a",IF($W17="MS-5","n/a"," ")))))))))))))))))))</f>
        <v>1566.59</v>
      </c>
      <c r="AB17" s="97">
        <f>IF($P17="2T1",'2018 GTCMHIC 2-Tier Rx Plans'!$C$31,IF($P17="2T2",'2018 GTCMHIC 2-Tier Rx Plans'!$D$31,IF($P17="2T3",'2018 GTCMHIC 2-Tier Rx Plans'!$E$31,IF($P17="3T3",'2018 GTCMHIC 3-Tier Rx Plans'!$C$31,IF($P17="3T5a",'2018 GTCMHIC 3-Tier Rx Plans'!$D$31,IF($P17="3T6",'2018 GTCMHIC 3-Tier Rx Plans'!$E$31,IF($P17="3T7",'2018 GTCMHIC 3-Tier Rx Plans'!$F$31,IF($P17="3T9",'2018 GTCMHIC 3-Tier Rx Plans'!$G$31,IF($P17="3T10",'2018 GTCMHIC 3-Tier Rx Plans'!$H$31,IF($P17="3T11",'2018 GTCMHIC 3-Tier Rx Plans'!$I$31,IF($P17="3T13",'2018 GTCMHIC 3-Tier Rx Plans'!$J$31,IF($W17="ACA-P",'2018 GTCMHIC Metal Level Plans'!$D$30,IF($W17="ACA-G",'2018 GTCMHIC Metal Level Plans'!$D$35,IF($W17="ACA-S",'2018 GTCMHIC Metal Level Plans'!$D$40,IF($W17="ACA-B",'2018 GTCMHIC Metal Level Plans'!$D$45," ")))))))))))))))</f>
        <v>483.82</v>
      </c>
      <c r="AC17" s="97">
        <f t="shared" si="1"/>
        <v>2050.41</v>
      </c>
      <c r="AD17" s="23"/>
    </row>
    <row r="18" spans="1:30" s="7" customFormat="1" ht="15.95" customHeight="1" x14ac:dyDescent="0.2">
      <c r="A18" s="274"/>
      <c r="B18" s="276"/>
      <c r="C18" s="241" t="s">
        <v>196</v>
      </c>
      <c r="D18" s="241"/>
      <c r="E18" s="253"/>
      <c r="F18" s="57" t="s">
        <v>144</v>
      </c>
      <c r="G18" s="57" t="s">
        <v>197</v>
      </c>
      <c r="H18" s="57" t="s">
        <v>181</v>
      </c>
      <c r="I18" s="18" t="s">
        <v>90</v>
      </c>
      <c r="J18" s="14">
        <v>5</v>
      </c>
      <c r="K18" s="14">
        <v>15</v>
      </c>
      <c r="L18" s="14">
        <v>30</v>
      </c>
      <c r="M18" s="14">
        <v>10</v>
      </c>
      <c r="N18" s="14">
        <v>30</v>
      </c>
      <c r="O18" s="14">
        <v>60</v>
      </c>
      <c r="P18" s="14" t="s">
        <v>66</v>
      </c>
      <c r="Q18" s="18" t="s">
        <v>75</v>
      </c>
      <c r="R18" s="18" t="s">
        <v>30</v>
      </c>
      <c r="S18" s="14">
        <v>50</v>
      </c>
      <c r="T18" s="14">
        <v>150</v>
      </c>
      <c r="U18" s="14">
        <v>400</v>
      </c>
      <c r="V18" s="14">
        <v>1200</v>
      </c>
      <c r="W18" s="18" t="s">
        <v>56</v>
      </c>
      <c r="X18" s="97">
        <f>IF($W18="MM1",'2018 GTCMHI Medical Plan Rates'!$R$12,IF($W18="MM2",'2018 GTCMHI Medical Plan Rates'!$R$13,IF($W18="MM3",'2018 GTCMHI Medical Plan Rates'!$R$14,IF($W18="MM5",'2018 GTCMHI Medical Plan Rates'!$R$15,IF($W18="MM6",'2018 GTCMHI Medical Plan Rates'!$R$16,IF($W18="MM7",'2018 GTCMHI Medical Plan Rates'!$R$17,IF($W18="PPO1",'2018 GTCMHI Medical Plan Rates'!$R$8,IF($W18="PPO2",'2018 GTCMHI Medical Plan Rates'!$R$9,IF($W18="PPO3",'2018 GTCMHI Medical Plan Rates'!$R$10,IF($W18="PPOT",'2018 GTCMHI Medical Plan Rates'!$R$11,IF($W18="ACA-P",'2018 GTCMHIC Metal Level Plans'!$C$29,IF($W18="ACA-G",'2018 GTCMHIC Metal Level Plans'!$C$34,IF($W18="ACA-S",'2018 GTCMHIC Metal Level Plans'!$C$39,IF($W18="ACA-B",'2018 GTCMHIC Metal Level Plans'!$C$44,IF($W18="MS-1",'Medicare Supplement Premiums'!$L$8,IF($W18="MS-2",'Medicare Supplement Premiums'!$L$9,IF($W18="MS-3",'Medicare Supplement Premiums'!$L$10,IF($W18="MS-4",'Medicare Supplement Premiums'!$L$11,IF($W18="MS-5",'Medicare Supplement Premiums'!$L$12," ")))))))))))))))))))</f>
        <v>722.78</v>
      </c>
      <c r="Y18" s="97">
        <f>IF($P18="2T1",'2018 GTCMHIC 2-Tier Rx Plans'!$C$30,IF($P18="2T2",'2018 GTCMHIC 2-Tier Rx Plans'!$D$30,IF($P18="2T3",'2018 GTCMHIC 2-Tier Rx Plans'!$E$30,IF($P18="3T3",'2018 GTCMHIC 3-Tier Rx Plans'!$C$30,IF($P18="3T5a",'2018 GTCMHIC 3-Tier Rx Plans'!$D$30,IF($P18="3T6",'2018 GTCMHIC 3-Tier Rx Plans'!$E$30,IF($P18="3T7",'2018 GTCMHIC 3-Tier Rx Plans'!$F$30,IF($P18="3T9",'2018 GTCMHIC 3-Tier Rx Plans'!$G$30,IF($P18="3T10",'2018 GTCMHIC 3-Tier Rx Plans'!$H$30,IF($P18="3T11",'2018 GTCMHIC 3-Tier Rx Plans'!$I$30,IF($P18="3T13",'2018 GTCMHIC 3-Tier Rx Plans'!$J$30,IF($W18="ACA-P",'2018 GTCMHIC Metal Level Plans'!$C$30,IF($W18="ACA-G",'2018 GTCMHIC Metal Level Plans'!$C$35,IF($W18="ACA-S",'2018 GTCMHIC Metal Level Plans'!$C$40,IF($W18="ACA-B",'2018 GTCMHIC Metal Level Plans'!$C$45,IF($W18="MS-1",'Medicare Supplement Premiums'!$M$8,IF($W18="MS-2",'Medicare Supplement Premiums'!$M$9,IF($W18="MS-3",'Medicare Supplement Premiums'!$M$10,IF($W18="MS-4",'Medicare Supplement Premiums'!$M$11,IF($W18="MS-5",'Medicare Supplement Premiums'!$M$12,IF($W18="MS-6",'Medicare Supplement Premiums'!$M$13," ")))))))))))))))))))))</f>
        <v>223.22</v>
      </c>
      <c r="Z18" s="97">
        <f t="shared" si="0"/>
        <v>946</v>
      </c>
      <c r="AA18" s="97">
        <f>IF($W18="MM1",'2018 GTCMHI Medical Plan Rates'!$S$12,IF($W18="MM2",'2018 GTCMHI Medical Plan Rates'!$S$13,IF($W18="MM3",'2018 GTCMHI Medical Plan Rates'!$S$14,IF($W18="MM5",'2018 GTCMHI Medical Plan Rates'!$S$15,IF($W18="MM6",'2018 GTCMHI Medical Plan Rates'!$S$16,IF($W18="MM7",'2018 GTCMHI Medical Plan Rates'!$S$17,IF($W18="PPO1",'2018 GTCMHI Medical Plan Rates'!$S$8,IF($W18="PPO2",'2018 GTCMHI Medical Plan Rates'!$S$9,IF($W18="PPO3",'2018 GTCMHI Medical Plan Rates'!$S$10,IF($W18="PPOT",'2018 GTCMHI Medical Plan Rates'!$S$11,IF($W18="ACA-P",'2018 GTCMHIC Metal Level Plans'!$D$29,IF($W18="ACA-G",'2018 GTCMHIC Metal Level Plans'!$D$34,IF($W18="ACA-S",'2018 GTCMHIC Metal Level Plans'!$D$39,IF($W18="ACA-B",'2018 GTCMHIC Metal Level Plans'!$D$44,IF($W18="MS-1","n/a",IF($W18="MS-2",'Medicare Supplement Premiums'!$M$9,IF($W18="MS-3","n/a",IF($W18="MS-4","n/a",IF($W18="MS-5","n/a"," ")))))))))))))))))))</f>
        <v>1566.59</v>
      </c>
      <c r="AB18" s="97">
        <f>IF($P18="2T1",'2018 GTCMHIC 2-Tier Rx Plans'!$C$31,IF($P18="2T2",'2018 GTCMHIC 2-Tier Rx Plans'!$D$31,IF($P18="2T3",'2018 GTCMHIC 2-Tier Rx Plans'!$E$31,IF($P18="3T3",'2018 GTCMHIC 3-Tier Rx Plans'!$C$31,IF($P18="3T5a",'2018 GTCMHIC 3-Tier Rx Plans'!$D$31,IF($P18="3T6",'2018 GTCMHIC 3-Tier Rx Plans'!$E$31,IF($P18="3T7",'2018 GTCMHIC 3-Tier Rx Plans'!$F$31,IF($P18="3T9",'2018 GTCMHIC 3-Tier Rx Plans'!$G$31,IF($P18="3T10",'2018 GTCMHIC 3-Tier Rx Plans'!$H$31,IF($P18="3T11",'2018 GTCMHIC 3-Tier Rx Plans'!$I$31,IF($P18="3T13",'2018 GTCMHIC 3-Tier Rx Plans'!$J$31,IF($W18="ACA-P",'2018 GTCMHIC Metal Level Plans'!$D$30,IF($W18="ACA-G",'2018 GTCMHIC Metal Level Plans'!$D$35,IF($W18="ACA-S",'2018 GTCMHIC Metal Level Plans'!$D$40,IF($W18="ACA-B",'2018 GTCMHIC Metal Level Plans'!$D$45," ")))))))))))))))</f>
        <v>483.82</v>
      </c>
      <c r="AC18" s="97">
        <f t="shared" si="1"/>
        <v>2050.41</v>
      </c>
      <c r="AD18" s="23"/>
    </row>
    <row r="19" spans="1:30" s="7" customFormat="1" ht="15.95" customHeight="1" x14ac:dyDescent="0.2">
      <c r="A19" s="274"/>
      <c r="B19" s="276"/>
      <c r="C19" s="241" t="s">
        <v>198</v>
      </c>
      <c r="D19" s="241"/>
      <c r="E19" s="253"/>
      <c r="F19" s="57" t="s">
        <v>144</v>
      </c>
      <c r="G19" s="57" t="s">
        <v>200</v>
      </c>
      <c r="H19" s="57" t="s">
        <v>181</v>
      </c>
      <c r="I19" s="18" t="s">
        <v>90</v>
      </c>
      <c r="J19" s="14">
        <v>5</v>
      </c>
      <c r="K19" s="14">
        <v>15</v>
      </c>
      <c r="L19" s="14">
        <v>30</v>
      </c>
      <c r="M19" s="14">
        <v>10</v>
      </c>
      <c r="N19" s="14">
        <v>30</v>
      </c>
      <c r="O19" s="14">
        <v>60</v>
      </c>
      <c r="P19" s="14" t="s">
        <v>66</v>
      </c>
      <c r="Q19" s="86" t="s">
        <v>75</v>
      </c>
      <c r="R19" s="86" t="s">
        <v>30</v>
      </c>
      <c r="S19" s="14">
        <v>50</v>
      </c>
      <c r="T19" s="14">
        <v>150</v>
      </c>
      <c r="U19" s="14">
        <v>400</v>
      </c>
      <c r="V19" s="14">
        <v>1200</v>
      </c>
      <c r="W19" s="86" t="s">
        <v>56</v>
      </c>
      <c r="X19" s="97">
        <f>IF($W19="MM1",'2018 GTCMHI Medical Plan Rates'!$R$12,IF($W19="MM2",'2018 GTCMHI Medical Plan Rates'!$R$13,IF($W19="MM3",'2018 GTCMHI Medical Plan Rates'!$R$14,IF($W19="MM5",'2018 GTCMHI Medical Plan Rates'!$R$15,IF($W19="MM6",'2018 GTCMHI Medical Plan Rates'!$R$16,IF($W19="MM7",'2018 GTCMHI Medical Plan Rates'!$R$17,IF($W19="PPO1",'2018 GTCMHI Medical Plan Rates'!$R$8,IF($W19="PPO2",'2018 GTCMHI Medical Plan Rates'!$R$9,IF($W19="PPO3",'2018 GTCMHI Medical Plan Rates'!$R$10,IF($W19="PPOT",'2018 GTCMHI Medical Plan Rates'!$R$11,IF($W19="ACA-P",'2018 GTCMHIC Metal Level Plans'!$C$29,IF($W19="ACA-G",'2018 GTCMHIC Metal Level Plans'!$C$34,IF($W19="ACA-S",'2018 GTCMHIC Metal Level Plans'!$C$39,IF($W19="ACA-B",'2018 GTCMHIC Metal Level Plans'!$C$44,IF($W19="MS-1",'Medicare Supplement Premiums'!$L$8,IF($W19="MS-2",'Medicare Supplement Premiums'!$L$9,IF($W19="MS-3",'Medicare Supplement Premiums'!$L$10,IF($W19="MS-4",'Medicare Supplement Premiums'!$L$11,IF($W19="MS-5",'Medicare Supplement Premiums'!$L$12," ")))))))))))))))))))</f>
        <v>722.78</v>
      </c>
      <c r="Y19" s="97">
        <f>IF($P19="2T1",'2018 GTCMHIC 2-Tier Rx Plans'!$C$30,IF($P19="2T2",'2018 GTCMHIC 2-Tier Rx Plans'!$D$30,IF($P19="2T3",'2018 GTCMHIC 2-Tier Rx Plans'!$E$30,IF($P19="3T3",'2018 GTCMHIC 3-Tier Rx Plans'!$C$30,IF($P19="3T5a",'2018 GTCMHIC 3-Tier Rx Plans'!$D$30,IF($P19="3T6",'2018 GTCMHIC 3-Tier Rx Plans'!$E$30,IF($P19="3T7",'2018 GTCMHIC 3-Tier Rx Plans'!$F$30,IF($P19="3T9",'2018 GTCMHIC 3-Tier Rx Plans'!$G$30,IF($P19="3T10",'2018 GTCMHIC 3-Tier Rx Plans'!$H$30,IF($P19="3T11",'2018 GTCMHIC 3-Tier Rx Plans'!$I$30,IF($P19="3T13",'2018 GTCMHIC 3-Tier Rx Plans'!$J$30,IF($W19="ACA-P",'2018 GTCMHIC Metal Level Plans'!$C$30,IF($W19="ACA-G",'2018 GTCMHIC Metal Level Plans'!$C$35,IF($W19="ACA-S",'2018 GTCMHIC Metal Level Plans'!$C$40,IF($W19="ACA-B",'2018 GTCMHIC Metal Level Plans'!$C$45,IF($W19="MS-1",'Medicare Supplement Premiums'!$M$8,IF($W19="MS-2",'Medicare Supplement Premiums'!$M$9,IF($W19="MS-3",'Medicare Supplement Premiums'!$M$10,IF($W19="MS-4",'Medicare Supplement Premiums'!$M$11,IF($W19="MS-5",'Medicare Supplement Premiums'!$M$12,IF($W19="MS-6",'Medicare Supplement Premiums'!$M$13," ")))))))))))))))))))))</f>
        <v>223.22</v>
      </c>
      <c r="Z19" s="97">
        <f t="shared" si="0"/>
        <v>946</v>
      </c>
      <c r="AA19" s="97">
        <f>IF($W19="MM1",'2018 GTCMHI Medical Plan Rates'!$S$12,IF($W19="MM2",'2018 GTCMHI Medical Plan Rates'!$S$13,IF($W19="MM3",'2018 GTCMHI Medical Plan Rates'!$S$14,IF($W19="MM5",'2018 GTCMHI Medical Plan Rates'!$S$15,IF($W19="MM6",'2018 GTCMHI Medical Plan Rates'!$S$16,IF($W19="MM7",'2018 GTCMHI Medical Plan Rates'!$S$17,IF($W19="PPO1",'2018 GTCMHI Medical Plan Rates'!$S$8,IF($W19="PPO2",'2018 GTCMHI Medical Plan Rates'!$S$9,IF($W19="PPO3",'2018 GTCMHI Medical Plan Rates'!$S$10,IF($W19="PPOT",'2018 GTCMHI Medical Plan Rates'!$S$11,IF($W19="ACA-P",'2018 GTCMHIC Metal Level Plans'!$D$29,IF($W19="ACA-G",'2018 GTCMHIC Metal Level Plans'!$D$34,IF($W19="ACA-S",'2018 GTCMHIC Metal Level Plans'!$D$39,IF($W19="ACA-B",'2018 GTCMHIC Metal Level Plans'!$D$44,IF($W19="MS-1","n/a",IF($W19="MS-2",'Medicare Supplement Premiums'!$M$9,IF($W19="MS-3","n/a",IF($W19="MS-4","n/a",IF($W19="MS-5","n/a"," ")))))))))))))))))))</f>
        <v>1566.59</v>
      </c>
      <c r="AB19" s="97">
        <f>IF($P19="2T1",'2018 GTCMHIC 2-Tier Rx Plans'!$C$31,IF($P19="2T2",'2018 GTCMHIC 2-Tier Rx Plans'!$D$31,IF($P19="2T3",'2018 GTCMHIC 2-Tier Rx Plans'!$E$31,IF($P19="3T3",'2018 GTCMHIC 3-Tier Rx Plans'!$C$31,IF($P19="3T5a",'2018 GTCMHIC 3-Tier Rx Plans'!$D$31,IF($P19="3T6",'2018 GTCMHIC 3-Tier Rx Plans'!$E$31,IF($P19="3T7",'2018 GTCMHIC 3-Tier Rx Plans'!$F$31,IF($P19="3T9",'2018 GTCMHIC 3-Tier Rx Plans'!$G$31,IF($P19="3T10",'2018 GTCMHIC 3-Tier Rx Plans'!$H$31,IF($P19="3T11",'2018 GTCMHIC 3-Tier Rx Plans'!$I$31,IF($P19="3T13",'2018 GTCMHIC 3-Tier Rx Plans'!$J$31,IF($W19="ACA-P",'2018 GTCMHIC Metal Level Plans'!$D$30,IF($W19="ACA-G",'2018 GTCMHIC Metal Level Plans'!$D$35,IF($W19="ACA-S",'2018 GTCMHIC Metal Level Plans'!$D$40,IF($W19="ACA-B",'2018 GTCMHIC Metal Level Plans'!$D$45," ")))))))))))))))</f>
        <v>483.82</v>
      </c>
      <c r="AC19" s="97">
        <f t="shared" si="1"/>
        <v>2050.41</v>
      </c>
      <c r="AD19" s="23"/>
    </row>
    <row r="20" spans="1:30" s="7" customFormat="1" ht="15.95" customHeight="1" x14ac:dyDescent="0.2">
      <c r="A20" s="274"/>
      <c r="B20" s="276"/>
      <c r="C20" s="241" t="s">
        <v>201</v>
      </c>
      <c r="D20" s="241"/>
      <c r="E20" s="253"/>
      <c r="F20" s="57" t="s">
        <v>144</v>
      </c>
      <c r="G20" s="57" t="s">
        <v>203</v>
      </c>
      <c r="H20" s="57" t="s">
        <v>181</v>
      </c>
      <c r="I20" s="18" t="s">
        <v>90</v>
      </c>
      <c r="J20" s="14">
        <v>5</v>
      </c>
      <c r="K20" s="14">
        <v>15</v>
      </c>
      <c r="L20" s="14">
        <v>30</v>
      </c>
      <c r="M20" s="14">
        <v>10</v>
      </c>
      <c r="N20" s="14">
        <v>30</v>
      </c>
      <c r="O20" s="14">
        <v>60</v>
      </c>
      <c r="P20" s="14" t="s">
        <v>66</v>
      </c>
      <c r="Q20" s="84" t="s">
        <v>75</v>
      </c>
      <c r="R20" s="84" t="s">
        <v>30</v>
      </c>
      <c r="S20" s="14">
        <v>50</v>
      </c>
      <c r="T20" s="14">
        <v>150</v>
      </c>
      <c r="U20" s="14">
        <v>400</v>
      </c>
      <c r="V20" s="14">
        <v>1200</v>
      </c>
      <c r="W20" s="84" t="s">
        <v>56</v>
      </c>
      <c r="X20" s="97">
        <f>IF($W20="MM1",'2018 GTCMHI Medical Plan Rates'!$R$12,IF($W20="MM2",'2018 GTCMHI Medical Plan Rates'!$R$13,IF($W20="MM3",'2018 GTCMHI Medical Plan Rates'!$R$14,IF($W20="MM5",'2018 GTCMHI Medical Plan Rates'!$R$15,IF($W20="MM6",'2018 GTCMHI Medical Plan Rates'!$R$16,IF($W20="MM7",'2018 GTCMHI Medical Plan Rates'!$R$17,IF($W20="PPO1",'2018 GTCMHI Medical Plan Rates'!$R$8,IF($W20="PPO2",'2018 GTCMHI Medical Plan Rates'!$R$9,IF($W20="PPO3",'2018 GTCMHI Medical Plan Rates'!$R$10,IF($W20="PPOT",'2018 GTCMHI Medical Plan Rates'!$R$11,IF($W20="ACA-P",'2018 GTCMHIC Metal Level Plans'!$C$29,IF($W20="ACA-G",'2018 GTCMHIC Metal Level Plans'!$C$34,IF($W20="ACA-S",'2018 GTCMHIC Metal Level Plans'!$C$39,IF($W20="ACA-B",'2018 GTCMHIC Metal Level Plans'!$C$44,IF($W20="MS-1",'Medicare Supplement Premiums'!$L$8,IF($W20="MS-2",'Medicare Supplement Premiums'!$L$9,IF($W20="MS-3",'Medicare Supplement Premiums'!$L$10,IF($W20="MS-4",'Medicare Supplement Premiums'!$L$11,IF($W20="MS-5",'Medicare Supplement Premiums'!$L$12," ")))))))))))))))))))</f>
        <v>722.78</v>
      </c>
      <c r="Y20" s="97">
        <f>IF($P20="2T1",'2018 GTCMHIC 2-Tier Rx Plans'!$C$30,IF($P20="2T2",'2018 GTCMHIC 2-Tier Rx Plans'!$D$30,IF($P20="2T3",'2018 GTCMHIC 2-Tier Rx Plans'!$E$30,IF($P20="3T3",'2018 GTCMHIC 3-Tier Rx Plans'!$C$30,IF($P20="3T5a",'2018 GTCMHIC 3-Tier Rx Plans'!$D$30,IF($P20="3T6",'2018 GTCMHIC 3-Tier Rx Plans'!$E$30,IF($P20="3T7",'2018 GTCMHIC 3-Tier Rx Plans'!$F$30,IF($P20="3T9",'2018 GTCMHIC 3-Tier Rx Plans'!$G$30,IF($P20="3T10",'2018 GTCMHIC 3-Tier Rx Plans'!$H$30,IF($P20="3T11",'2018 GTCMHIC 3-Tier Rx Plans'!$I$30,IF($P20="3T13",'2018 GTCMHIC 3-Tier Rx Plans'!$J$30,IF($W20="ACA-P",'2018 GTCMHIC Metal Level Plans'!$C$30,IF($W20="ACA-G",'2018 GTCMHIC Metal Level Plans'!$C$35,IF($W20="ACA-S",'2018 GTCMHIC Metal Level Plans'!$C$40,IF($W20="ACA-B",'2018 GTCMHIC Metal Level Plans'!$C$45,IF($W20="MS-1",'Medicare Supplement Premiums'!$M$8,IF($W20="MS-2",'Medicare Supplement Premiums'!$M$9,IF($W20="MS-3",'Medicare Supplement Premiums'!$M$10,IF($W20="MS-4",'Medicare Supplement Premiums'!$M$11,IF($W20="MS-5",'Medicare Supplement Premiums'!$M$12,IF($W20="MS-6",'Medicare Supplement Premiums'!$M$13," ")))))))))))))))))))))</f>
        <v>223.22</v>
      </c>
      <c r="Z20" s="97">
        <f t="shared" si="0"/>
        <v>946</v>
      </c>
      <c r="AA20" s="97">
        <f>IF($W20="MM1",'2018 GTCMHI Medical Plan Rates'!$S$12,IF($W20="MM2",'2018 GTCMHI Medical Plan Rates'!$S$13,IF($W20="MM3",'2018 GTCMHI Medical Plan Rates'!$S$14,IF($W20="MM5",'2018 GTCMHI Medical Plan Rates'!$S$15,IF($W20="MM6",'2018 GTCMHI Medical Plan Rates'!$S$16,IF($W20="MM7",'2018 GTCMHI Medical Plan Rates'!$S$17,IF($W20="PPO1",'2018 GTCMHI Medical Plan Rates'!$S$8,IF($W20="PPO2",'2018 GTCMHI Medical Plan Rates'!$S$9,IF($W20="PPO3",'2018 GTCMHI Medical Plan Rates'!$S$10,IF($W20="PPOT",'2018 GTCMHI Medical Plan Rates'!$S$11,IF($W20="ACA-P",'2018 GTCMHIC Metal Level Plans'!$D$29,IF($W20="ACA-G",'2018 GTCMHIC Metal Level Plans'!$D$34,IF($W20="ACA-S",'2018 GTCMHIC Metal Level Plans'!$D$39,IF($W20="ACA-B",'2018 GTCMHIC Metal Level Plans'!$D$44,IF($W20="MS-1","n/a",IF($W20="MS-2",'Medicare Supplement Premiums'!$M$9,IF($W20="MS-3","n/a",IF($W20="MS-4","n/a",IF($W20="MS-5","n/a"," ")))))))))))))))))))</f>
        <v>1566.59</v>
      </c>
      <c r="AB20" s="97">
        <f>IF($P20="2T1",'2018 GTCMHIC 2-Tier Rx Plans'!$C$31,IF($P20="2T2",'2018 GTCMHIC 2-Tier Rx Plans'!$D$31,IF($P20="2T3",'2018 GTCMHIC 2-Tier Rx Plans'!$E$31,IF($P20="3T3",'2018 GTCMHIC 3-Tier Rx Plans'!$C$31,IF($P20="3T5a",'2018 GTCMHIC 3-Tier Rx Plans'!$D$31,IF($P20="3T6",'2018 GTCMHIC 3-Tier Rx Plans'!$E$31,IF($P20="3T7",'2018 GTCMHIC 3-Tier Rx Plans'!$F$31,IF($P20="3T9",'2018 GTCMHIC 3-Tier Rx Plans'!$G$31,IF($P20="3T10",'2018 GTCMHIC 3-Tier Rx Plans'!$H$31,IF($P20="3T11",'2018 GTCMHIC 3-Tier Rx Plans'!$I$31,IF($P20="3T13",'2018 GTCMHIC 3-Tier Rx Plans'!$J$31,IF($W20="ACA-P",'2018 GTCMHIC Metal Level Plans'!$D$30,IF($W20="ACA-G",'2018 GTCMHIC Metal Level Plans'!$D$35,IF($W20="ACA-S",'2018 GTCMHIC Metal Level Plans'!$D$40,IF($W20="ACA-B",'2018 GTCMHIC Metal Level Plans'!$D$45," ")))))))))))))))</f>
        <v>483.82</v>
      </c>
      <c r="AC20" s="97">
        <f t="shared" si="1"/>
        <v>2050.41</v>
      </c>
      <c r="AD20" s="23"/>
    </row>
    <row r="21" spans="1:30" s="7" customFormat="1" ht="15.95" customHeight="1" x14ac:dyDescent="0.2">
      <c r="A21" s="274"/>
      <c r="B21" s="276"/>
      <c r="C21" s="241" t="s">
        <v>207</v>
      </c>
      <c r="D21" s="241"/>
      <c r="E21" s="253"/>
      <c r="F21" s="57" t="s">
        <v>204</v>
      </c>
      <c r="G21" s="57" t="s">
        <v>205</v>
      </c>
      <c r="H21" s="57" t="s">
        <v>206</v>
      </c>
      <c r="I21" s="18" t="s">
        <v>90</v>
      </c>
      <c r="J21" s="14" t="s">
        <v>20</v>
      </c>
      <c r="K21" s="14" t="s">
        <v>20</v>
      </c>
      <c r="L21" s="14" t="s">
        <v>20</v>
      </c>
      <c r="M21" s="14" t="s">
        <v>20</v>
      </c>
      <c r="N21" s="14" t="s">
        <v>20</v>
      </c>
      <c r="O21" s="14" t="s">
        <v>20</v>
      </c>
      <c r="P21" s="14" t="s">
        <v>30</v>
      </c>
      <c r="Q21" s="18" t="s">
        <v>75</v>
      </c>
      <c r="R21" s="18" t="s">
        <v>30</v>
      </c>
      <c r="S21" s="14">
        <v>50</v>
      </c>
      <c r="T21" s="14">
        <v>150</v>
      </c>
      <c r="U21" s="14">
        <v>400</v>
      </c>
      <c r="V21" s="14">
        <v>1200</v>
      </c>
      <c r="W21" s="18" t="s">
        <v>85</v>
      </c>
      <c r="X21" s="97">
        <f>IF($W21="MM1",'2018 GTCMHI Medical Plan Rates'!$R$12,IF($W21="MM2",'2018 GTCMHI Medical Plan Rates'!$R$13,IF($W21="MM3",'2018 GTCMHI Medical Plan Rates'!$R$14,IF($W21="MM5",'2018 GTCMHI Medical Plan Rates'!$R$15,IF($W21="MM6",'2018 GTCMHI Medical Plan Rates'!$R$16,IF($W21="MM7",'2018 GTCMHI Medical Plan Rates'!$R$17,IF($W21="PPO1",'2018 GTCMHI Medical Plan Rates'!$R$8,IF($W21="PPO2",'2018 GTCMHI Medical Plan Rates'!$R$9,IF($W21="PPO3",'2018 GTCMHI Medical Plan Rates'!$R$10,IF($W21="PPOT",'2018 GTCMHI Medical Plan Rates'!$R$11,IF($W21="ACA-P",'2018 GTCMHIC Metal Level Plans'!$C$29,IF($W21="ACA-G",'2018 GTCMHIC Metal Level Plans'!$C$34,IF($W21="ACA-S",'2018 GTCMHIC Metal Level Plans'!$C$39,IF($W21="ACA-B",'2018 GTCMHIC Metal Level Plans'!$C$44,IF($W21="MS-1",'Medicare Supplement Premiums'!$L$8,IF($W21="MS-2",'Medicare Supplement Premiums'!$L$9,IF($W21="MS-3",'Medicare Supplement Premiums'!$L$10,IF($W21="MS-4",'Medicare Supplement Premiums'!$L$11,IF($W21="MS-5",'Medicare Supplement Premiums'!$L$12," ")))))))))))))))))))</f>
        <v>806.09</v>
      </c>
      <c r="Y21" s="97"/>
      <c r="Z21" s="97">
        <f t="shared" si="0"/>
        <v>806.09</v>
      </c>
      <c r="AA21" s="97">
        <f>IF($W21="MM1",'2018 GTCMHI Medical Plan Rates'!$S$12,IF($W21="MM2",'2018 GTCMHI Medical Plan Rates'!$S$13,IF($W21="MM3",'2018 GTCMHI Medical Plan Rates'!$S$14,IF($W21="MM5",'2018 GTCMHI Medical Plan Rates'!$S$15,IF($W21="MM6",'2018 GTCMHI Medical Plan Rates'!$S$16,IF($W21="MM7",'2018 GTCMHI Medical Plan Rates'!$S$17,IF($W21="PPO1",'2018 GTCMHI Medical Plan Rates'!$S$8,IF($W21="PPO2",'2018 GTCMHI Medical Plan Rates'!$S$9,IF($W21="PPO3",'2018 GTCMHI Medical Plan Rates'!$S$10,IF($W21="PPOT",'2018 GTCMHI Medical Plan Rates'!$S$11,IF($W21="ACA-P",'2018 GTCMHIC Metal Level Plans'!$D$29,IF($W21="ACA-G",'2018 GTCMHIC Metal Level Plans'!$D$34,IF($W21="ACA-S",'2018 GTCMHIC Metal Level Plans'!$D$39,IF($W21="ACA-B",'2018 GTCMHIC Metal Level Plans'!$D$44,IF($W21="MS-1","n/a",IF($W21="MS-2",'Medicare Supplement Premiums'!$M$9,IF($W21="MS-3","n/a",IF($W21="MS-4","n/a",IF($W21="MS-5","n/a"," ")))))))))))))))))))</f>
        <v>1875.03</v>
      </c>
      <c r="AB21" s="97"/>
      <c r="AC21" s="97">
        <f t="shared" si="1"/>
        <v>1875.03</v>
      </c>
      <c r="AD21" s="23"/>
    </row>
    <row r="22" spans="1:30" s="7" customFormat="1" ht="15.95" customHeight="1" x14ac:dyDescent="0.2">
      <c r="A22" s="274"/>
      <c r="B22" s="276"/>
      <c r="C22" s="241" t="s">
        <v>83</v>
      </c>
      <c r="D22" s="241"/>
      <c r="E22" s="253"/>
      <c r="F22" s="57" t="s">
        <v>208</v>
      </c>
      <c r="G22" s="57" t="s">
        <v>209</v>
      </c>
      <c r="H22" s="57" t="s">
        <v>210</v>
      </c>
      <c r="I22" s="18" t="s">
        <v>90</v>
      </c>
      <c r="J22" s="14">
        <v>1</v>
      </c>
      <c r="K22" s="14">
        <v>1</v>
      </c>
      <c r="L22" s="14">
        <v>1</v>
      </c>
      <c r="M22" s="14">
        <v>1</v>
      </c>
      <c r="N22" s="14">
        <v>1</v>
      </c>
      <c r="O22" s="14">
        <v>1</v>
      </c>
      <c r="P22" s="14" t="s">
        <v>50</v>
      </c>
      <c r="Q22" s="18" t="s">
        <v>75</v>
      </c>
      <c r="R22" s="18" t="s">
        <v>30</v>
      </c>
      <c r="S22" s="14">
        <v>50</v>
      </c>
      <c r="T22" s="14">
        <v>150</v>
      </c>
      <c r="U22" s="14">
        <v>400</v>
      </c>
      <c r="V22" s="14">
        <v>1200</v>
      </c>
      <c r="W22" s="18" t="s">
        <v>56</v>
      </c>
      <c r="X22" s="97">
        <f>IF($W22="MM1",'2018 GTCMHI Medical Plan Rates'!$R$12,IF($W22="MM2",'2018 GTCMHI Medical Plan Rates'!$R$13,IF($W22="MM3",'2018 GTCMHI Medical Plan Rates'!$R$14,IF($W22="MM5",'2018 GTCMHI Medical Plan Rates'!$R$15,IF($W22="MM6",'2018 GTCMHI Medical Plan Rates'!$R$16,IF($W22="MM7",'2018 GTCMHI Medical Plan Rates'!$R$17,IF($W22="PPO1",'2018 GTCMHI Medical Plan Rates'!$R$8,IF($W22="PPO2",'2018 GTCMHI Medical Plan Rates'!$R$9,IF($W22="PPO3",'2018 GTCMHI Medical Plan Rates'!$R$10,IF($W22="PPOT",'2018 GTCMHI Medical Plan Rates'!$R$11,IF($W22="ACA-P",'2018 GTCMHIC Metal Level Plans'!$C$29,IF($W22="ACA-G",'2018 GTCMHIC Metal Level Plans'!$C$34,IF($W22="ACA-S",'2018 GTCMHIC Metal Level Plans'!$C$39,IF($W22="ACA-B",'2018 GTCMHIC Metal Level Plans'!$C$44,IF($W22="MS-1",'Medicare Supplement Premiums'!$L$8,IF($W22="MS-2",'Medicare Supplement Premiums'!$L$9,IF($W22="MS-3",'Medicare Supplement Premiums'!$L$10,IF($W22="MS-4",'Medicare Supplement Premiums'!$L$11,IF($W22="MS-5",'Medicare Supplement Premiums'!$L$12," ")))))))))))))))))))</f>
        <v>722.78</v>
      </c>
      <c r="Y22" s="97">
        <f>IF($P22="2T1",'2018 GTCMHIC 2-Tier Rx Plans'!$C$30,IF($P22="2T2",'2018 GTCMHIC 2-Tier Rx Plans'!$D$30,IF($P22="2T3",'2018 GTCMHIC 2-Tier Rx Plans'!$E$30,IF($P22="3T3",'2018 GTCMHIC 3-Tier Rx Plans'!$C$30,IF($P22="3T5a",'2018 GTCMHIC 3-Tier Rx Plans'!$D$30,IF($P22="3T6",'2018 GTCMHIC 3-Tier Rx Plans'!$E$30,IF($P22="3T7",'2018 GTCMHIC 3-Tier Rx Plans'!$F$30,IF($P22="3T9",'2018 GTCMHIC 3-Tier Rx Plans'!$G$30,IF($P22="3T10",'2018 GTCMHIC 3-Tier Rx Plans'!$H$30,IF($P22="3T11",'2018 GTCMHIC 3-Tier Rx Plans'!$I$30,IF($P22="3T13",'2018 GTCMHIC 3-Tier Rx Plans'!$J$30,IF($W22="ACA-P",'2018 GTCMHIC Metal Level Plans'!$C$30,IF($W22="ACA-G",'2018 GTCMHIC Metal Level Plans'!$C$35,IF($W22="ACA-S",'2018 GTCMHIC Metal Level Plans'!$C$40,IF($W22="ACA-B",'2018 GTCMHIC Metal Level Plans'!$C$45,IF($W22="MS-1",'Medicare Supplement Premiums'!$M$8,IF($W22="MS-2",'Medicare Supplement Premiums'!$M$9,IF($W22="MS-3",'Medicare Supplement Premiums'!$M$10,IF($W22="MS-4",'Medicare Supplement Premiums'!$M$11,IF($W22="MS-5",'Medicare Supplement Premiums'!$M$12,IF($W22="MS-6",'Medicare Supplement Premiums'!$M$13," ")))))))))))))))))))))</f>
        <v>341.6</v>
      </c>
      <c r="Z22" s="97">
        <f t="shared" si="0"/>
        <v>1064.3800000000001</v>
      </c>
      <c r="AA22" s="97">
        <f>IF($W22="MM1",'2018 GTCMHI Medical Plan Rates'!$S$12,IF($W22="MM2",'2018 GTCMHI Medical Plan Rates'!$S$13,IF($W22="MM3",'2018 GTCMHI Medical Plan Rates'!$S$14,IF($W22="MM5",'2018 GTCMHI Medical Plan Rates'!$S$15,IF($W22="MM6",'2018 GTCMHI Medical Plan Rates'!$S$16,IF($W22="MM7",'2018 GTCMHI Medical Plan Rates'!$S$17,IF($W22="PPO1",'2018 GTCMHI Medical Plan Rates'!$S$8,IF($W22="PPO2",'2018 GTCMHI Medical Plan Rates'!$S$9,IF($W22="PPO3",'2018 GTCMHI Medical Plan Rates'!$S$10,IF($W22="PPOT",'2018 GTCMHI Medical Plan Rates'!$S$11,IF($W22="ACA-P",'2018 GTCMHIC Metal Level Plans'!$D$29,IF($W22="ACA-G",'2018 GTCMHIC Metal Level Plans'!$D$34,IF($W22="ACA-S",'2018 GTCMHIC Metal Level Plans'!$D$39,IF($W22="ACA-B",'2018 GTCMHIC Metal Level Plans'!$D$44,IF($W22="MS-1","n/a",IF($W22="MS-2",'Medicare Supplement Premiums'!$M$9,IF($W22="MS-3","n/a",IF($W22="MS-4","n/a",IF($W22="MS-5","n/a"," ")))))))))))))))))))</f>
        <v>1566.59</v>
      </c>
      <c r="AB22" s="97">
        <f>IF($P22="2T1",'2018 GTCMHIC 2-Tier Rx Plans'!$C$31,IF($P22="2T2",'2018 GTCMHIC 2-Tier Rx Plans'!$D$31,IF($P22="2T3",'2018 GTCMHIC 2-Tier Rx Plans'!$E$31,IF($P22="3T3",'2018 GTCMHIC 3-Tier Rx Plans'!$C$31,IF($P22="3T5a",'2018 GTCMHIC 3-Tier Rx Plans'!$D$31,IF($P22="3T6",'2018 GTCMHIC 3-Tier Rx Plans'!$E$31,IF($P22="3T7",'2018 GTCMHIC 3-Tier Rx Plans'!$F$31,IF($P22="3T9",'2018 GTCMHIC 3-Tier Rx Plans'!$G$31,IF($P22="3T10",'2018 GTCMHIC 3-Tier Rx Plans'!$H$31,IF($P22="3T11",'2018 GTCMHIC 3-Tier Rx Plans'!$I$31,IF($P22="3T13",'2018 GTCMHIC 3-Tier Rx Plans'!$J$31,IF($W22="ACA-P",'2018 GTCMHIC Metal Level Plans'!$D$30,IF($W22="ACA-G",'2018 GTCMHIC Metal Level Plans'!$D$35,IF($W22="ACA-S",'2018 GTCMHIC Metal Level Plans'!$D$40,IF($W22="ACA-B",'2018 GTCMHIC Metal Level Plans'!$D$45," ")))))))))))))))</f>
        <v>740.42</v>
      </c>
      <c r="AC22" s="97">
        <f t="shared" si="1"/>
        <v>2307.0099999999998</v>
      </c>
      <c r="AD22" s="23"/>
    </row>
    <row r="23" spans="1:30" s="7" customFormat="1" ht="15.95" customHeight="1" x14ac:dyDescent="0.2">
      <c r="A23" s="274"/>
      <c r="B23" s="276"/>
      <c r="C23" s="241" t="s">
        <v>211</v>
      </c>
      <c r="D23" s="241"/>
      <c r="E23" s="253"/>
      <c r="F23" s="57" t="s">
        <v>142</v>
      </c>
      <c r="G23" s="57" t="s">
        <v>212</v>
      </c>
      <c r="H23" s="57" t="s">
        <v>181</v>
      </c>
      <c r="I23" s="18" t="s">
        <v>90</v>
      </c>
      <c r="J23" s="14">
        <v>2</v>
      </c>
      <c r="K23" s="14">
        <v>10</v>
      </c>
      <c r="L23" s="14">
        <v>10</v>
      </c>
      <c r="M23" s="14">
        <v>2</v>
      </c>
      <c r="N23" s="14">
        <v>10</v>
      </c>
      <c r="O23" s="14">
        <v>10</v>
      </c>
      <c r="P23" s="14" t="s">
        <v>52</v>
      </c>
      <c r="Q23" s="18" t="s">
        <v>75</v>
      </c>
      <c r="R23" s="18" t="s">
        <v>30</v>
      </c>
      <c r="S23" s="14">
        <v>50</v>
      </c>
      <c r="T23" s="14">
        <v>150</v>
      </c>
      <c r="U23" s="14">
        <v>400</v>
      </c>
      <c r="V23" s="14">
        <v>1200</v>
      </c>
      <c r="W23" s="18" t="s">
        <v>56</v>
      </c>
      <c r="X23" s="97">
        <f>IF($W23="MM1",'2018 GTCMHI Medical Plan Rates'!$R$12,IF($W23="MM2",'2018 GTCMHI Medical Plan Rates'!$R$13,IF($W23="MM3",'2018 GTCMHI Medical Plan Rates'!$R$14,IF($W23="MM5",'2018 GTCMHI Medical Plan Rates'!$R$15,IF($W23="MM6",'2018 GTCMHI Medical Plan Rates'!$R$16,IF($W23="MM7",'2018 GTCMHI Medical Plan Rates'!$R$17,IF($W23="PPO1",'2018 GTCMHI Medical Plan Rates'!$R$8,IF($W23="PPO2",'2018 GTCMHI Medical Plan Rates'!$R$9,IF($W23="PPO3",'2018 GTCMHI Medical Plan Rates'!$R$10,IF($W23="PPOT",'2018 GTCMHI Medical Plan Rates'!$R$11,IF($W23="ACA-P",'2018 GTCMHIC Metal Level Plans'!$C$29,IF($W23="ACA-G",'2018 GTCMHIC Metal Level Plans'!$C$34,IF($W23="ACA-S",'2018 GTCMHIC Metal Level Plans'!$C$39,IF($W23="ACA-B",'2018 GTCMHIC Metal Level Plans'!$C$44,IF($W23="MS-1",'Medicare Supplement Premiums'!$L$8,IF($W23="MS-2",'Medicare Supplement Premiums'!$L$9,IF($W23="MS-3",'Medicare Supplement Premiums'!$L$10,IF($W23="MS-4",'Medicare Supplement Premiums'!$L$11,IF($W23="MS-5",'Medicare Supplement Premiums'!$L$12," ")))))))))))))))))))</f>
        <v>722.78</v>
      </c>
      <c r="Y23" s="97">
        <f>IF($P23="2T1",'2018 GTCMHIC 2-Tier Rx Plans'!$C$30,IF($P23="2T2",'2018 GTCMHIC 2-Tier Rx Plans'!$D$30,IF($P23="2T3",'2018 GTCMHIC 2-Tier Rx Plans'!$E$30,IF($P23="3T3",'2018 GTCMHIC 3-Tier Rx Plans'!$C$30,IF($P23="3T5a",'2018 GTCMHIC 3-Tier Rx Plans'!$D$30,IF($P23="3T6",'2018 GTCMHIC 3-Tier Rx Plans'!$E$30,IF($P23="3T7",'2018 GTCMHIC 3-Tier Rx Plans'!$F$30,IF($P23="3T9",'2018 GTCMHIC 3-Tier Rx Plans'!$G$30,IF($P23="3T10",'2018 GTCMHIC 3-Tier Rx Plans'!$H$30,IF($P23="3T11",'2018 GTCMHIC 3-Tier Rx Plans'!$I$30,IF($P23="3T13",'2018 GTCMHIC 3-Tier Rx Plans'!$J$30,IF($W23="ACA-P",'2018 GTCMHIC Metal Level Plans'!$C$30,IF($W23="ACA-G",'2018 GTCMHIC Metal Level Plans'!$C$35,IF($W23="ACA-S",'2018 GTCMHIC Metal Level Plans'!$C$40,IF($W23="ACA-B",'2018 GTCMHIC Metal Level Plans'!$C$45,IF($W23="MS-1",'Medicare Supplement Premiums'!$M$8,IF($W23="MS-2",'Medicare Supplement Premiums'!$M$9,IF($W23="MS-3",'Medicare Supplement Premiums'!$M$10,IF($W23="MS-4",'Medicare Supplement Premiums'!$M$11,IF($W23="MS-5",'Medicare Supplement Premiums'!$M$12,IF($W23="MS-6",'Medicare Supplement Premiums'!$M$13," ")))))))))))))))))))))</f>
        <v>327.75</v>
      </c>
      <c r="Z23" s="97">
        <f t="shared" si="0"/>
        <v>1050.53</v>
      </c>
      <c r="AA23" s="97">
        <f>IF($W23="MM1",'2018 GTCMHI Medical Plan Rates'!$S$12,IF($W23="MM2",'2018 GTCMHI Medical Plan Rates'!$S$13,IF($W23="MM3",'2018 GTCMHI Medical Plan Rates'!$S$14,IF($W23="MM5",'2018 GTCMHI Medical Plan Rates'!$S$15,IF($W23="MM6",'2018 GTCMHI Medical Plan Rates'!$S$16,IF($W23="MM7",'2018 GTCMHI Medical Plan Rates'!$S$17,IF($W23="PPO1",'2018 GTCMHI Medical Plan Rates'!$S$8,IF($W23="PPO2",'2018 GTCMHI Medical Plan Rates'!$S$9,IF($W23="PPO3",'2018 GTCMHI Medical Plan Rates'!$S$10,IF($W23="PPOT",'2018 GTCMHI Medical Plan Rates'!$S$11,IF($W23="ACA-P",'2018 GTCMHIC Metal Level Plans'!$D$29,IF($W23="ACA-G",'2018 GTCMHIC Metal Level Plans'!$D$34,IF($W23="ACA-S",'2018 GTCMHIC Metal Level Plans'!$D$39,IF($W23="ACA-B",'2018 GTCMHIC Metal Level Plans'!$D$44,IF($W23="MS-1","n/a",IF($W23="MS-2",'Medicare Supplement Premiums'!$M$9,IF($W23="MS-3","n/a",IF($W23="MS-4","n/a",IF($W23="MS-5","n/a"," ")))))))))))))))))))</f>
        <v>1566.59</v>
      </c>
      <c r="AB23" s="97">
        <f>IF($P23="2T1",'2018 GTCMHIC 2-Tier Rx Plans'!$C$31,IF($P23="2T2",'2018 GTCMHIC 2-Tier Rx Plans'!$D$31,IF($P23="2T3",'2018 GTCMHIC 2-Tier Rx Plans'!$E$31,IF($P23="3T3",'2018 GTCMHIC 3-Tier Rx Plans'!$C$31,IF($P23="3T5a",'2018 GTCMHIC 3-Tier Rx Plans'!$D$31,IF($P23="3T6",'2018 GTCMHIC 3-Tier Rx Plans'!$E$31,IF($P23="3T7",'2018 GTCMHIC 3-Tier Rx Plans'!$F$31,IF($P23="3T9",'2018 GTCMHIC 3-Tier Rx Plans'!$G$31,IF($P23="3T10",'2018 GTCMHIC 3-Tier Rx Plans'!$H$31,IF($P23="3T11",'2018 GTCMHIC 3-Tier Rx Plans'!$I$31,IF($P23="3T13",'2018 GTCMHIC 3-Tier Rx Plans'!$J$31,IF($W23="ACA-P",'2018 GTCMHIC Metal Level Plans'!$D$30,IF($W23="ACA-G",'2018 GTCMHIC Metal Level Plans'!$D$35,IF($W23="ACA-S",'2018 GTCMHIC Metal Level Plans'!$D$40,IF($W23="ACA-B",'2018 GTCMHIC Metal Level Plans'!$D$45," ")))))))))))))))</f>
        <v>710.38</v>
      </c>
      <c r="AC23" s="97">
        <f t="shared" si="1"/>
        <v>2276.9699999999998</v>
      </c>
      <c r="AD23" s="23"/>
    </row>
    <row r="24" spans="1:30" s="7" customFormat="1" ht="15.95" customHeight="1" x14ac:dyDescent="0.2">
      <c r="A24" s="274"/>
      <c r="B24" s="276"/>
      <c r="C24" s="241" t="s">
        <v>213</v>
      </c>
      <c r="D24" s="241"/>
      <c r="E24" s="253"/>
      <c r="F24" s="57" t="s">
        <v>144</v>
      </c>
      <c r="G24" s="57" t="s">
        <v>214</v>
      </c>
      <c r="H24" s="57" t="s">
        <v>181</v>
      </c>
      <c r="I24" s="18" t="s">
        <v>90</v>
      </c>
      <c r="J24" s="14">
        <v>2</v>
      </c>
      <c r="K24" s="14">
        <v>10</v>
      </c>
      <c r="L24" s="14">
        <v>10</v>
      </c>
      <c r="M24" s="14">
        <v>2</v>
      </c>
      <c r="N24" s="14">
        <v>10</v>
      </c>
      <c r="O24" s="14">
        <v>10</v>
      </c>
      <c r="P24" s="14" t="s">
        <v>52</v>
      </c>
      <c r="Q24" s="18" t="s">
        <v>75</v>
      </c>
      <c r="R24" s="18" t="s">
        <v>30</v>
      </c>
      <c r="S24" s="14">
        <v>50</v>
      </c>
      <c r="T24" s="14">
        <v>150</v>
      </c>
      <c r="U24" s="14">
        <v>400</v>
      </c>
      <c r="V24" s="14">
        <v>1200</v>
      </c>
      <c r="W24" s="18" t="s">
        <v>56</v>
      </c>
      <c r="X24" s="97">
        <f>IF($W24="MM1",'2018 GTCMHI Medical Plan Rates'!$R$12,IF($W24="MM2",'2018 GTCMHI Medical Plan Rates'!$R$13,IF($W24="MM3",'2018 GTCMHI Medical Plan Rates'!$R$14,IF($W24="MM5",'2018 GTCMHI Medical Plan Rates'!$R$15,IF($W24="MM6",'2018 GTCMHI Medical Plan Rates'!$R$16,IF($W24="MM7",'2018 GTCMHI Medical Plan Rates'!$R$17,IF($W24="PPO1",'2018 GTCMHI Medical Plan Rates'!$R$8,IF($W24="PPO2",'2018 GTCMHI Medical Plan Rates'!$R$9,IF($W24="PPO3",'2018 GTCMHI Medical Plan Rates'!$R$10,IF($W24="PPOT",'2018 GTCMHI Medical Plan Rates'!$R$11,IF($W24="ACA-P",'2018 GTCMHIC Metal Level Plans'!$C$29,IF($W24="ACA-G",'2018 GTCMHIC Metal Level Plans'!$C$34,IF($W24="ACA-S",'2018 GTCMHIC Metal Level Plans'!$C$39,IF($W24="ACA-B",'2018 GTCMHIC Metal Level Plans'!$C$44,IF($W24="MS-1",'Medicare Supplement Premiums'!$L$8,IF($W24="MS-2",'Medicare Supplement Premiums'!$L$9,IF($W24="MS-3",'Medicare Supplement Premiums'!$L$10,IF($W24="MS-4",'Medicare Supplement Premiums'!$L$11,IF($W24="MS-5",'Medicare Supplement Premiums'!$L$12," ")))))))))))))))))))</f>
        <v>722.78</v>
      </c>
      <c r="Y24" s="97">
        <f>IF($P24="2T1",'2018 GTCMHIC 2-Tier Rx Plans'!$C$30,IF($P24="2T2",'2018 GTCMHIC 2-Tier Rx Plans'!$D$30,IF($P24="2T3",'2018 GTCMHIC 2-Tier Rx Plans'!$E$30,IF($P24="3T3",'2018 GTCMHIC 3-Tier Rx Plans'!$C$30,IF($P24="3T5a",'2018 GTCMHIC 3-Tier Rx Plans'!$D$30,IF($P24="3T6",'2018 GTCMHIC 3-Tier Rx Plans'!$E$30,IF($P24="3T7",'2018 GTCMHIC 3-Tier Rx Plans'!$F$30,IF($P24="3T9",'2018 GTCMHIC 3-Tier Rx Plans'!$G$30,IF($P24="3T10",'2018 GTCMHIC 3-Tier Rx Plans'!$H$30,IF($P24="3T11",'2018 GTCMHIC 3-Tier Rx Plans'!$I$30,IF($P24="3T13",'2018 GTCMHIC 3-Tier Rx Plans'!$J$30,IF($W24="ACA-P",'2018 GTCMHIC Metal Level Plans'!$C$30,IF($W24="ACA-G",'2018 GTCMHIC Metal Level Plans'!$C$35,IF($W24="ACA-S",'2018 GTCMHIC Metal Level Plans'!$C$40,IF($W24="ACA-B",'2018 GTCMHIC Metal Level Plans'!$C$45,IF($W24="MS-1",'Medicare Supplement Premiums'!$M$8,IF($W24="MS-2",'Medicare Supplement Premiums'!$M$9,IF($W24="MS-3",'Medicare Supplement Premiums'!$M$10,IF($W24="MS-4",'Medicare Supplement Premiums'!$M$11,IF($W24="MS-5",'Medicare Supplement Premiums'!$M$12,IF($W24="MS-6",'Medicare Supplement Premiums'!$M$13," ")))))))))))))))))))))</f>
        <v>327.75</v>
      </c>
      <c r="Z24" s="97">
        <f t="shared" si="0"/>
        <v>1050.53</v>
      </c>
      <c r="AA24" s="97">
        <f>IF($W24="MM1",'2018 GTCMHI Medical Plan Rates'!$S$12,IF($W24="MM2",'2018 GTCMHI Medical Plan Rates'!$S$13,IF($W24="MM3",'2018 GTCMHI Medical Plan Rates'!$S$14,IF($W24="MM5",'2018 GTCMHI Medical Plan Rates'!$S$15,IF($W24="MM6",'2018 GTCMHI Medical Plan Rates'!$S$16,IF($W24="MM7",'2018 GTCMHI Medical Plan Rates'!$S$17,IF($W24="PPO1",'2018 GTCMHI Medical Plan Rates'!$S$8,IF($W24="PPO2",'2018 GTCMHI Medical Plan Rates'!$S$9,IF($W24="PPO3",'2018 GTCMHI Medical Plan Rates'!$S$10,IF($W24="PPOT",'2018 GTCMHI Medical Plan Rates'!$S$11,IF($W24="ACA-P",'2018 GTCMHIC Metal Level Plans'!$D$29,IF($W24="ACA-G",'2018 GTCMHIC Metal Level Plans'!$D$34,IF($W24="ACA-S",'2018 GTCMHIC Metal Level Plans'!$D$39,IF($W24="ACA-B",'2018 GTCMHIC Metal Level Plans'!$D$44,IF($W24="MS-1","n/a",IF($W24="MS-2",'Medicare Supplement Premiums'!$M$9,IF($W24="MS-3","n/a",IF($W24="MS-4","n/a",IF($W24="MS-5","n/a"," ")))))))))))))))))))</f>
        <v>1566.59</v>
      </c>
      <c r="AB24" s="97">
        <f>IF($P24="2T1",'2018 GTCMHIC 2-Tier Rx Plans'!$C$31,IF($P24="2T2",'2018 GTCMHIC 2-Tier Rx Plans'!$D$31,IF($P24="2T3",'2018 GTCMHIC 2-Tier Rx Plans'!$E$31,IF($P24="3T3",'2018 GTCMHIC 3-Tier Rx Plans'!$C$31,IF($P24="3T5a",'2018 GTCMHIC 3-Tier Rx Plans'!$D$31,IF($P24="3T6",'2018 GTCMHIC 3-Tier Rx Plans'!$E$31,IF($P24="3T7",'2018 GTCMHIC 3-Tier Rx Plans'!$F$31,IF($P24="3T9",'2018 GTCMHIC 3-Tier Rx Plans'!$G$31,IF($P24="3T10",'2018 GTCMHIC 3-Tier Rx Plans'!$H$31,IF($P24="3T11",'2018 GTCMHIC 3-Tier Rx Plans'!$I$31,IF($P24="3T13",'2018 GTCMHIC 3-Tier Rx Plans'!$J$31,IF($W24="ACA-P",'2018 GTCMHIC Metal Level Plans'!$D$30,IF($W24="ACA-G",'2018 GTCMHIC Metal Level Plans'!$D$35,IF($W24="ACA-S",'2018 GTCMHIC Metal Level Plans'!$D$40,IF($W24="ACA-B",'2018 GTCMHIC Metal Level Plans'!$D$45," ")))))))))))))))</f>
        <v>710.38</v>
      </c>
      <c r="AC24" s="97">
        <f t="shared" si="1"/>
        <v>2276.9699999999998</v>
      </c>
      <c r="AD24" s="23"/>
    </row>
    <row r="25" spans="1:30" s="7" customFormat="1" ht="15.95" customHeight="1" x14ac:dyDescent="0.2">
      <c r="A25" s="274"/>
      <c r="B25" s="276"/>
      <c r="C25" s="241" t="s">
        <v>215</v>
      </c>
      <c r="D25" s="241"/>
      <c r="E25" s="253"/>
      <c r="F25" s="57" t="s">
        <v>154</v>
      </c>
      <c r="G25" s="57" t="s">
        <v>216</v>
      </c>
      <c r="H25" s="57" t="s">
        <v>181</v>
      </c>
      <c r="I25" s="18" t="s">
        <v>90</v>
      </c>
      <c r="J25" s="14">
        <v>5</v>
      </c>
      <c r="K25" s="14">
        <v>15</v>
      </c>
      <c r="L25" s="14">
        <v>30</v>
      </c>
      <c r="M25" s="14">
        <v>10</v>
      </c>
      <c r="N25" s="14">
        <v>30</v>
      </c>
      <c r="O25" s="14">
        <v>60</v>
      </c>
      <c r="P25" s="14" t="s">
        <v>86</v>
      </c>
      <c r="Q25" s="18" t="s">
        <v>75</v>
      </c>
      <c r="R25" s="18" t="s">
        <v>30</v>
      </c>
      <c r="S25" s="14">
        <v>50</v>
      </c>
      <c r="T25" s="14">
        <v>150</v>
      </c>
      <c r="U25" s="14">
        <v>400</v>
      </c>
      <c r="V25" s="14">
        <v>1200</v>
      </c>
      <c r="W25" s="18" t="s">
        <v>56</v>
      </c>
      <c r="X25" s="97">
        <f>IF($W25="MM1",'2018 GTCMHI Medical Plan Rates'!$R$12,IF($W25="MM2",'2018 GTCMHI Medical Plan Rates'!$R$13,IF($W25="MM3",'2018 GTCMHI Medical Plan Rates'!$R$14,IF($W25="MM5",'2018 GTCMHI Medical Plan Rates'!$R$15,IF($W25="MM6",'2018 GTCMHI Medical Plan Rates'!$R$16,IF($W25="MM7",'2018 GTCMHI Medical Plan Rates'!$R$17,IF($W25="PPO1",'2018 GTCMHI Medical Plan Rates'!$R$8,IF($W25="PPO2",'2018 GTCMHI Medical Plan Rates'!$R$9,IF($W25="PPO3",'2018 GTCMHI Medical Plan Rates'!$R$10,IF($W25="PPOT",'2018 GTCMHI Medical Plan Rates'!$R$11,IF($W25="ACA-P",'2018 GTCMHIC Metal Level Plans'!$C$29,IF($W25="ACA-G",'2018 GTCMHIC Metal Level Plans'!$C$34,IF($W25="ACA-S",'2018 GTCMHIC Metal Level Plans'!$C$39,IF($W25="ACA-B",'2018 GTCMHIC Metal Level Plans'!$C$44,IF($W25="MS-1",'Medicare Supplement Premiums'!$L$8,IF($W25="MS-2",'Medicare Supplement Premiums'!$L$9,IF($W25="MS-3",'Medicare Supplement Premiums'!$L$10,IF($W25="MS-4",'Medicare Supplement Premiums'!$L$11,IF($W25="MS-5",'Medicare Supplement Premiums'!$L$12," ")))))))))))))))))))</f>
        <v>722.78</v>
      </c>
      <c r="Y25" s="97">
        <f>IF($P25="2T1",'2018 GTCMHIC 2-Tier Rx Plans'!$C$30,IF($P25="2T2",'2018 GTCMHIC 2-Tier Rx Plans'!$D$30,IF($P25="2T3",'2018 GTCMHIC 2-Tier Rx Plans'!$E$30,IF($P25="3T3",'2018 GTCMHIC 3-Tier Rx Plans'!$C$30,IF($P25="3T5a",'2018 GTCMHIC 3-Tier Rx Plans'!$D$30,IF($P25="3T6",'2018 GTCMHIC 3-Tier Rx Plans'!$E$30,IF($P25="3T7",'2018 GTCMHIC 3-Tier Rx Plans'!$F$30,IF($P25="3T9",'2018 GTCMHIC 3-Tier Rx Plans'!$G$30,IF($P25="3T10",'2018 GTCMHIC 3-Tier Rx Plans'!$H$30,IF($P25="3T11",'2018 GTCMHIC 3-Tier Rx Plans'!$I$30,IF($P25="3T13",'2018 GTCMHIC 3-Tier Rx Plans'!$J$30,IF($W25="ACA-P",'2018 GTCMHIC Metal Level Plans'!$C$30,IF($W25="ACA-G",'2018 GTCMHIC Metal Level Plans'!$C$35,IF($W25="ACA-S",'2018 GTCMHIC Metal Level Plans'!$C$40,IF($W25="ACA-B",'2018 GTCMHIC Metal Level Plans'!$C$45,IF($W25="MS-1",'Medicare Supplement Premiums'!$M$8,IF($W25="MS-2",'Medicare Supplement Premiums'!$M$9,IF($W25="MS-3",'Medicare Supplement Premiums'!$M$10,IF($W25="MS-4",'Medicare Supplement Premiums'!$M$11,IF($W25="MS-5",'Medicare Supplement Premiums'!$M$12,IF($W25="MS-6",'Medicare Supplement Premiums'!$M$13," ")))))))))))))))))))))</f>
        <v>253.31</v>
      </c>
      <c r="Z25" s="97">
        <f t="shared" si="0"/>
        <v>976.08999999999992</v>
      </c>
      <c r="AA25" s="97">
        <f>IF($W25="MM1",'2018 GTCMHI Medical Plan Rates'!$S$12,IF($W25="MM2",'2018 GTCMHI Medical Plan Rates'!$S$13,IF($W25="MM3",'2018 GTCMHI Medical Plan Rates'!$S$14,IF($W25="MM5",'2018 GTCMHI Medical Plan Rates'!$S$15,IF($W25="MM6",'2018 GTCMHI Medical Plan Rates'!$S$16,IF($W25="MM7",'2018 GTCMHI Medical Plan Rates'!$S$17,IF($W25="PPO1",'2018 GTCMHI Medical Plan Rates'!$S$8,IF($W25="PPO2",'2018 GTCMHI Medical Plan Rates'!$S$9,IF($W25="PPO3",'2018 GTCMHI Medical Plan Rates'!$S$10,IF($W25="PPOT",'2018 GTCMHI Medical Plan Rates'!$S$11,IF($W25="ACA-P",'2018 GTCMHIC Metal Level Plans'!$D$29,IF($W25="ACA-G",'2018 GTCMHIC Metal Level Plans'!$D$34,IF($W25="ACA-S",'2018 GTCMHIC Metal Level Plans'!$D$39,IF($W25="ACA-B",'2018 GTCMHIC Metal Level Plans'!$D$44,IF($W25="MS-1","n/a",IF($W25="MS-2",'Medicare Supplement Premiums'!$M$9,IF($W25="MS-3","n/a",IF($W25="MS-4","n/a",IF($W25="MS-5","n/a"," ")))))))))))))))))))</f>
        <v>1566.59</v>
      </c>
      <c r="AB25" s="97">
        <f>IF($P25="2T1",'2018 GTCMHIC 2-Tier Rx Plans'!$C$31,IF($P25="2T2",'2018 GTCMHIC 2-Tier Rx Plans'!$D$31,IF($P25="2T3",'2018 GTCMHIC 2-Tier Rx Plans'!$E$31,IF($P25="3T3",'2018 GTCMHIC 3-Tier Rx Plans'!$C$31,IF($P25="3T5a",'2018 GTCMHIC 3-Tier Rx Plans'!$D$31,IF($P25="3T6",'2018 GTCMHIC 3-Tier Rx Plans'!$E$31,IF($P25="3T7",'2018 GTCMHIC 3-Tier Rx Plans'!$F$31,IF($P25="3T9",'2018 GTCMHIC 3-Tier Rx Plans'!$G$31,IF($P25="3T10",'2018 GTCMHIC 3-Tier Rx Plans'!$H$31,IF($P25="3T11",'2018 GTCMHIC 3-Tier Rx Plans'!$I$31,IF($P25="3T13",'2018 GTCMHIC 3-Tier Rx Plans'!$J$31,IF($W25="ACA-P",'2018 GTCMHIC Metal Level Plans'!$D$30,IF($W25="ACA-G",'2018 GTCMHIC Metal Level Plans'!$D$35,IF($W25="ACA-S",'2018 GTCMHIC Metal Level Plans'!$D$40,IF($W25="ACA-B",'2018 GTCMHIC Metal Level Plans'!$D$45," ")))))))))))))))</f>
        <v>548.28</v>
      </c>
      <c r="AC25" s="97">
        <f t="shared" si="1"/>
        <v>2114.87</v>
      </c>
      <c r="AD25" s="23"/>
    </row>
    <row r="26" spans="1:30" s="7" customFormat="1" ht="15.95" customHeight="1" x14ac:dyDescent="0.2">
      <c r="A26" s="274"/>
      <c r="B26" s="276"/>
      <c r="C26" s="241" t="s">
        <v>217</v>
      </c>
      <c r="D26" s="241"/>
      <c r="E26" s="253"/>
      <c r="F26" s="57" t="s">
        <v>154</v>
      </c>
      <c r="G26" s="57" t="s">
        <v>218</v>
      </c>
      <c r="H26" s="57" t="s">
        <v>181</v>
      </c>
      <c r="I26" s="18" t="s">
        <v>90</v>
      </c>
      <c r="J26" s="14">
        <v>5</v>
      </c>
      <c r="K26" s="14">
        <v>15</v>
      </c>
      <c r="L26" s="14">
        <v>30</v>
      </c>
      <c r="M26" s="14">
        <v>10</v>
      </c>
      <c r="N26" s="14">
        <v>30</v>
      </c>
      <c r="O26" s="14">
        <v>60</v>
      </c>
      <c r="P26" s="14" t="s">
        <v>86</v>
      </c>
      <c r="Q26" s="18" t="s">
        <v>75</v>
      </c>
      <c r="R26" s="18" t="s">
        <v>30</v>
      </c>
      <c r="S26" s="14">
        <v>50</v>
      </c>
      <c r="T26" s="14">
        <v>150</v>
      </c>
      <c r="U26" s="14">
        <v>400</v>
      </c>
      <c r="V26" s="14">
        <v>1200</v>
      </c>
      <c r="W26" s="18" t="s">
        <v>56</v>
      </c>
      <c r="X26" s="97">
        <f>IF($W26="MM1",'2018 GTCMHI Medical Plan Rates'!$R$12,IF($W26="MM2",'2018 GTCMHI Medical Plan Rates'!$R$13,IF($W26="MM3",'2018 GTCMHI Medical Plan Rates'!$R$14,IF($W26="MM5",'2018 GTCMHI Medical Plan Rates'!$R$15,IF($W26="MM6",'2018 GTCMHI Medical Plan Rates'!$R$16,IF($W26="MM7",'2018 GTCMHI Medical Plan Rates'!$R$17,IF($W26="PPO1",'2018 GTCMHI Medical Plan Rates'!$R$8,IF($W26="PPO2",'2018 GTCMHI Medical Plan Rates'!$R$9,IF($W26="PPO3",'2018 GTCMHI Medical Plan Rates'!$R$10,IF($W26="PPOT",'2018 GTCMHI Medical Plan Rates'!$R$11,IF($W26="ACA-P",'2018 GTCMHIC Metal Level Plans'!$C$29,IF($W26="ACA-G",'2018 GTCMHIC Metal Level Plans'!$C$34,IF($W26="ACA-S",'2018 GTCMHIC Metal Level Plans'!$C$39,IF($W26="ACA-B",'2018 GTCMHIC Metal Level Plans'!$C$44,IF($W26="MS-1",'Medicare Supplement Premiums'!$L$8,IF($W26="MS-2",'Medicare Supplement Premiums'!$L$9,IF($W26="MS-3",'Medicare Supplement Premiums'!$L$10,IF($W26="MS-4",'Medicare Supplement Premiums'!$L$11,IF($W26="MS-5",'Medicare Supplement Premiums'!$L$12," ")))))))))))))))))))</f>
        <v>722.78</v>
      </c>
      <c r="Y26" s="97">
        <f>IF($P26="2T1",'2018 GTCMHIC 2-Tier Rx Plans'!$C$30,IF($P26="2T2",'2018 GTCMHIC 2-Tier Rx Plans'!$D$30,IF($P26="2T3",'2018 GTCMHIC 2-Tier Rx Plans'!$E$30,IF($P26="3T3",'2018 GTCMHIC 3-Tier Rx Plans'!$C$30,IF($P26="3T5a",'2018 GTCMHIC 3-Tier Rx Plans'!$D$30,IF($P26="3T6",'2018 GTCMHIC 3-Tier Rx Plans'!$E$30,IF($P26="3T7",'2018 GTCMHIC 3-Tier Rx Plans'!$F$30,IF($P26="3T9",'2018 GTCMHIC 3-Tier Rx Plans'!$G$30,IF($P26="3T10",'2018 GTCMHIC 3-Tier Rx Plans'!$H$30,IF($P26="3T11",'2018 GTCMHIC 3-Tier Rx Plans'!$I$30,IF($P26="3T13",'2018 GTCMHIC 3-Tier Rx Plans'!$J$30,IF($W26="ACA-P",'2018 GTCMHIC Metal Level Plans'!$C$30,IF($W26="ACA-G",'2018 GTCMHIC Metal Level Plans'!$C$35,IF($W26="ACA-S",'2018 GTCMHIC Metal Level Plans'!$C$40,IF($W26="ACA-B",'2018 GTCMHIC Metal Level Plans'!$C$45,IF($W26="MS-1",'Medicare Supplement Premiums'!$M$8,IF($W26="MS-2",'Medicare Supplement Premiums'!$M$9,IF($W26="MS-3",'Medicare Supplement Premiums'!$M$10,IF($W26="MS-4",'Medicare Supplement Premiums'!$M$11,IF($W26="MS-5",'Medicare Supplement Premiums'!$M$12,IF($W26="MS-6",'Medicare Supplement Premiums'!$M$13," ")))))))))))))))))))))</f>
        <v>253.31</v>
      </c>
      <c r="Z26" s="97">
        <f t="shared" si="0"/>
        <v>976.08999999999992</v>
      </c>
      <c r="AA26" s="97">
        <f>IF($W26="MM1",'2018 GTCMHI Medical Plan Rates'!$S$12,IF($W26="MM2",'2018 GTCMHI Medical Plan Rates'!$S$13,IF($W26="MM3",'2018 GTCMHI Medical Plan Rates'!$S$14,IF($W26="MM5",'2018 GTCMHI Medical Plan Rates'!$S$15,IF($W26="MM6",'2018 GTCMHI Medical Plan Rates'!$S$16,IF($W26="MM7",'2018 GTCMHI Medical Plan Rates'!$S$17,IF($W26="PPO1",'2018 GTCMHI Medical Plan Rates'!$S$8,IF($W26="PPO2",'2018 GTCMHI Medical Plan Rates'!$S$9,IF($W26="PPO3",'2018 GTCMHI Medical Plan Rates'!$S$10,IF($W26="PPOT",'2018 GTCMHI Medical Plan Rates'!$S$11,IF($W26="ACA-P",'2018 GTCMHIC Metal Level Plans'!$D$29,IF($W26="ACA-G",'2018 GTCMHIC Metal Level Plans'!$D$34,IF($W26="ACA-S",'2018 GTCMHIC Metal Level Plans'!$D$39,IF($W26="ACA-B",'2018 GTCMHIC Metal Level Plans'!$D$44,IF($W26="MS-1","n/a",IF($W26="MS-2",'Medicare Supplement Premiums'!$M$9,IF($W26="MS-3","n/a",IF($W26="MS-4","n/a",IF($W26="MS-5","n/a"," ")))))))))))))))))))</f>
        <v>1566.59</v>
      </c>
      <c r="AB26" s="97">
        <f>IF($P26="2T1",'2018 GTCMHIC 2-Tier Rx Plans'!$C$31,IF($P26="2T2",'2018 GTCMHIC 2-Tier Rx Plans'!$D$31,IF($P26="2T3",'2018 GTCMHIC 2-Tier Rx Plans'!$E$31,IF($P26="3T3",'2018 GTCMHIC 3-Tier Rx Plans'!$C$31,IF($P26="3T5a",'2018 GTCMHIC 3-Tier Rx Plans'!$D$31,IF($P26="3T6",'2018 GTCMHIC 3-Tier Rx Plans'!$E$31,IF($P26="3T7",'2018 GTCMHIC 3-Tier Rx Plans'!$F$31,IF($P26="3T9",'2018 GTCMHIC 3-Tier Rx Plans'!$G$31,IF($P26="3T10",'2018 GTCMHIC 3-Tier Rx Plans'!$H$31,IF($P26="3T11",'2018 GTCMHIC 3-Tier Rx Plans'!$I$31,IF($P26="3T13",'2018 GTCMHIC 3-Tier Rx Plans'!$J$31,IF($W26="ACA-P",'2018 GTCMHIC Metal Level Plans'!$D$30,IF($W26="ACA-G",'2018 GTCMHIC Metal Level Plans'!$D$35,IF($W26="ACA-S",'2018 GTCMHIC Metal Level Plans'!$D$40,IF($W26="ACA-B",'2018 GTCMHIC Metal Level Plans'!$D$45," ")))))))))))))))</f>
        <v>548.28</v>
      </c>
      <c r="AC26" s="97">
        <f t="shared" si="1"/>
        <v>2114.87</v>
      </c>
      <c r="AD26" s="23"/>
    </row>
    <row r="27" spans="1:30" s="7" customFormat="1" ht="15.95" customHeight="1" x14ac:dyDescent="0.2">
      <c r="A27" s="274"/>
      <c r="B27" s="276"/>
      <c r="C27" s="241" t="s">
        <v>221</v>
      </c>
      <c r="D27" s="241"/>
      <c r="E27" s="253"/>
      <c r="F27" s="57" t="s">
        <v>155</v>
      </c>
      <c r="G27" s="57" t="s">
        <v>222</v>
      </c>
      <c r="H27" s="57" t="s">
        <v>181</v>
      </c>
      <c r="I27" s="18" t="s">
        <v>90</v>
      </c>
      <c r="J27" s="14">
        <v>5</v>
      </c>
      <c r="K27" s="14">
        <v>15</v>
      </c>
      <c r="L27" s="14">
        <v>30</v>
      </c>
      <c r="M27" s="14">
        <v>10</v>
      </c>
      <c r="N27" s="14">
        <v>30</v>
      </c>
      <c r="O27" s="14">
        <v>60</v>
      </c>
      <c r="P27" s="14" t="s">
        <v>86</v>
      </c>
      <c r="Q27" s="18" t="s">
        <v>75</v>
      </c>
      <c r="R27" s="18" t="s">
        <v>30</v>
      </c>
      <c r="S27" s="14">
        <v>50</v>
      </c>
      <c r="T27" s="14">
        <v>150</v>
      </c>
      <c r="U27" s="14">
        <v>400</v>
      </c>
      <c r="V27" s="14">
        <v>1200</v>
      </c>
      <c r="W27" s="18" t="s">
        <v>56</v>
      </c>
      <c r="X27" s="97">
        <f>IF($W27="MM1",'2018 GTCMHI Medical Plan Rates'!$R$12,IF($W27="MM2",'2018 GTCMHI Medical Plan Rates'!$R$13,IF($W27="MM3",'2018 GTCMHI Medical Plan Rates'!$R$14,IF($W27="MM5",'2018 GTCMHI Medical Plan Rates'!$R$15,IF($W27="MM6",'2018 GTCMHI Medical Plan Rates'!$R$16,IF($W27="MM7",'2018 GTCMHI Medical Plan Rates'!$R$17,IF($W27="PPO1",'2018 GTCMHI Medical Plan Rates'!$R$8,IF($W27="PPO2",'2018 GTCMHI Medical Plan Rates'!$R$9,IF($W27="PPO3",'2018 GTCMHI Medical Plan Rates'!$R$10,IF($W27="PPOT",'2018 GTCMHI Medical Plan Rates'!$R$11,IF($W27="ACA-P",'2018 GTCMHIC Metal Level Plans'!$C$29,IF($W27="ACA-G",'2018 GTCMHIC Metal Level Plans'!$C$34,IF($W27="ACA-S",'2018 GTCMHIC Metal Level Plans'!$C$39,IF($W27="ACA-B",'2018 GTCMHIC Metal Level Plans'!$C$44,IF($W27="MS-1",'Medicare Supplement Premiums'!$L$8,IF($W27="MS-2",'Medicare Supplement Premiums'!$L$9,IF($W27="MS-3",'Medicare Supplement Premiums'!$L$10,IF($W27="MS-4",'Medicare Supplement Premiums'!$L$11,IF($W27="MS-5",'Medicare Supplement Premiums'!$L$12," ")))))))))))))))))))</f>
        <v>722.78</v>
      </c>
      <c r="Y27" s="97">
        <f>IF($P27="2T1",'2018 GTCMHIC 2-Tier Rx Plans'!$C$30,IF($P27="2T2",'2018 GTCMHIC 2-Tier Rx Plans'!$D$30,IF($P27="2T3",'2018 GTCMHIC 2-Tier Rx Plans'!$E$30,IF($P27="3T3",'2018 GTCMHIC 3-Tier Rx Plans'!$C$30,IF($P27="3T5a",'2018 GTCMHIC 3-Tier Rx Plans'!$D$30,IF($P27="3T6",'2018 GTCMHIC 3-Tier Rx Plans'!$E$30,IF($P27="3T7",'2018 GTCMHIC 3-Tier Rx Plans'!$F$30,IF($P27="3T9",'2018 GTCMHIC 3-Tier Rx Plans'!$G$30,IF($P27="3T10",'2018 GTCMHIC 3-Tier Rx Plans'!$H$30,IF($P27="3T11",'2018 GTCMHIC 3-Tier Rx Plans'!$I$30,IF($P27="3T13",'2018 GTCMHIC 3-Tier Rx Plans'!$J$30,IF($W27="ACA-P",'2018 GTCMHIC Metal Level Plans'!$C$30,IF($W27="ACA-G",'2018 GTCMHIC Metal Level Plans'!$C$35,IF($W27="ACA-S",'2018 GTCMHIC Metal Level Plans'!$C$40,IF($W27="ACA-B",'2018 GTCMHIC Metal Level Plans'!$C$45,IF($W27="MS-1",'Medicare Supplement Premiums'!$M$8,IF($W27="MS-2",'Medicare Supplement Premiums'!$M$9,IF($W27="MS-3",'Medicare Supplement Premiums'!$M$10,IF($W27="MS-4",'Medicare Supplement Premiums'!$M$11,IF($W27="MS-5",'Medicare Supplement Premiums'!$M$12,IF($W27="MS-6",'Medicare Supplement Premiums'!$M$13," ")))))))))))))))))))))</f>
        <v>253.31</v>
      </c>
      <c r="Z27" s="97">
        <f t="shared" si="0"/>
        <v>976.08999999999992</v>
      </c>
      <c r="AA27" s="97">
        <f>IF($W27="MM1",'2018 GTCMHI Medical Plan Rates'!$S$12,IF($W27="MM2",'2018 GTCMHI Medical Plan Rates'!$S$13,IF($W27="MM3",'2018 GTCMHI Medical Plan Rates'!$S$14,IF($W27="MM5",'2018 GTCMHI Medical Plan Rates'!$S$15,IF($W27="MM6",'2018 GTCMHI Medical Plan Rates'!$S$16,IF($W27="MM7",'2018 GTCMHI Medical Plan Rates'!$S$17,IF($W27="PPO1",'2018 GTCMHI Medical Plan Rates'!$S$8,IF($W27="PPO2",'2018 GTCMHI Medical Plan Rates'!$S$9,IF($W27="PPO3",'2018 GTCMHI Medical Plan Rates'!$S$10,IF($W27="PPOT",'2018 GTCMHI Medical Plan Rates'!$S$11,IF($W27="ACA-P",'2018 GTCMHIC Metal Level Plans'!$D$29,IF($W27="ACA-G",'2018 GTCMHIC Metal Level Plans'!$D$34,IF($W27="ACA-S",'2018 GTCMHIC Metal Level Plans'!$D$39,IF($W27="ACA-B",'2018 GTCMHIC Metal Level Plans'!$D$44,IF($W27="MS-1","n/a",IF($W27="MS-2",'Medicare Supplement Premiums'!$M$9,IF($W27="MS-3","n/a",IF($W27="MS-4","n/a",IF($W27="MS-5","n/a"," ")))))))))))))))))))</f>
        <v>1566.59</v>
      </c>
      <c r="AB27" s="97">
        <f>IF($P27="2T1",'2018 GTCMHIC 2-Tier Rx Plans'!$C$31,IF($P27="2T2",'2018 GTCMHIC 2-Tier Rx Plans'!$D$31,IF($P27="2T3",'2018 GTCMHIC 2-Tier Rx Plans'!$E$31,IF($P27="3T3",'2018 GTCMHIC 3-Tier Rx Plans'!$C$31,IF($P27="3T5a",'2018 GTCMHIC 3-Tier Rx Plans'!$D$31,IF($P27="3T6",'2018 GTCMHIC 3-Tier Rx Plans'!$E$31,IF($P27="3T7",'2018 GTCMHIC 3-Tier Rx Plans'!$F$31,IF($P27="3T9",'2018 GTCMHIC 3-Tier Rx Plans'!$G$31,IF($P27="3T10",'2018 GTCMHIC 3-Tier Rx Plans'!$H$31,IF($P27="3T11",'2018 GTCMHIC 3-Tier Rx Plans'!$I$31,IF($P27="3T13",'2018 GTCMHIC 3-Tier Rx Plans'!$J$31,IF($W27="ACA-P",'2018 GTCMHIC Metal Level Plans'!$D$30,IF($W27="ACA-G",'2018 GTCMHIC Metal Level Plans'!$D$35,IF($W27="ACA-S",'2018 GTCMHIC Metal Level Plans'!$D$40,IF($W27="ACA-B",'2018 GTCMHIC Metal Level Plans'!$D$45," ")))))))))))))))</f>
        <v>548.28</v>
      </c>
      <c r="AC27" s="97">
        <f t="shared" si="1"/>
        <v>2114.87</v>
      </c>
      <c r="AD27" s="23"/>
    </row>
    <row r="28" spans="1:30" s="7" customFormat="1" ht="15.95" customHeight="1" x14ac:dyDescent="0.2">
      <c r="A28" s="274"/>
      <c r="B28" s="276"/>
      <c r="C28" s="241" t="s">
        <v>219</v>
      </c>
      <c r="D28" s="241"/>
      <c r="E28" s="253"/>
      <c r="F28" s="57" t="s">
        <v>144</v>
      </c>
      <c r="G28" s="57" t="s">
        <v>220</v>
      </c>
      <c r="H28" s="57" t="s">
        <v>181</v>
      </c>
      <c r="I28" s="18" t="s">
        <v>90</v>
      </c>
      <c r="J28" s="14">
        <v>5</v>
      </c>
      <c r="K28" s="14">
        <v>15</v>
      </c>
      <c r="L28" s="14">
        <v>30</v>
      </c>
      <c r="M28" s="14">
        <v>10</v>
      </c>
      <c r="N28" s="14">
        <v>30</v>
      </c>
      <c r="O28" s="14">
        <v>60</v>
      </c>
      <c r="P28" s="14" t="s">
        <v>86</v>
      </c>
      <c r="Q28" s="18" t="s">
        <v>75</v>
      </c>
      <c r="R28" s="18" t="s">
        <v>30</v>
      </c>
      <c r="S28" s="14">
        <v>50</v>
      </c>
      <c r="T28" s="14">
        <v>150</v>
      </c>
      <c r="U28" s="14">
        <v>400</v>
      </c>
      <c r="V28" s="14">
        <v>1200</v>
      </c>
      <c r="W28" s="18" t="s">
        <v>56</v>
      </c>
      <c r="X28" s="97">
        <f>IF($W28="MM1",'2018 GTCMHI Medical Plan Rates'!$R$12,IF($W28="MM2",'2018 GTCMHI Medical Plan Rates'!$R$13,IF($W28="MM3",'2018 GTCMHI Medical Plan Rates'!$R$14,IF($W28="MM5",'2018 GTCMHI Medical Plan Rates'!$R$15,IF($W28="MM6",'2018 GTCMHI Medical Plan Rates'!$R$16,IF($W28="MM7",'2018 GTCMHI Medical Plan Rates'!$R$17,IF($W28="PPO1",'2018 GTCMHI Medical Plan Rates'!$R$8,IF($W28="PPO2",'2018 GTCMHI Medical Plan Rates'!$R$9,IF($W28="PPO3",'2018 GTCMHI Medical Plan Rates'!$R$10,IF($W28="PPOT",'2018 GTCMHI Medical Plan Rates'!$R$11,IF($W28="ACA-P",'2018 GTCMHIC Metal Level Plans'!$C$29,IF($W28="ACA-G",'2018 GTCMHIC Metal Level Plans'!$C$34,IF($W28="ACA-S",'2018 GTCMHIC Metal Level Plans'!$C$39,IF($W28="ACA-B",'2018 GTCMHIC Metal Level Plans'!$C$44,IF($W28="MS-1",'Medicare Supplement Premiums'!$L$8,IF($W28="MS-2",'Medicare Supplement Premiums'!$L$9,IF($W28="MS-3",'Medicare Supplement Premiums'!$L$10,IF($W28="MS-4",'Medicare Supplement Premiums'!$L$11,IF($W28="MS-5",'Medicare Supplement Premiums'!$L$12," ")))))))))))))))))))</f>
        <v>722.78</v>
      </c>
      <c r="Y28" s="97">
        <f>IF($P28="2T1",'2018 GTCMHIC 2-Tier Rx Plans'!$C$30,IF($P28="2T2",'2018 GTCMHIC 2-Tier Rx Plans'!$D$30,IF($P28="2T3",'2018 GTCMHIC 2-Tier Rx Plans'!$E$30,IF($P28="3T3",'2018 GTCMHIC 3-Tier Rx Plans'!$C$30,IF($P28="3T5a",'2018 GTCMHIC 3-Tier Rx Plans'!$D$30,IF($P28="3T6",'2018 GTCMHIC 3-Tier Rx Plans'!$E$30,IF($P28="3T7",'2018 GTCMHIC 3-Tier Rx Plans'!$F$30,IF($P28="3T9",'2018 GTCMHIC 3-Tier Rx Plans'!$G$30,IF($P28="3T10",'2018 GTCMHIC 3-Tier Rx Plans'!$H$30,IF($P28="3T11",'2018 GTCMHIC 3-Tier Rx Plans'!$I$30,IF($P28="3T13",'2018 GTCMHIC 3-Tier Rx Plans'!$J$30,IF($W28="ACA-P",'2018 GTCMHIC Metal Level Plans'!$C$30,IF($W28="ACA-G",'2018 GTCMHIC Metal Level Plans'!$C$35,IF($W28="ACA-S",'2018 GTCMHIC Metal Level Plans'!$C$40,IF($W28="ACA-B",'2018 GTCMHIC Metal Level Plans'!$C$45,IF($W28="MS-1",'Medicare Supplement Premiums'!$M$8,IF($W28="MS-2",'Medicare Supplement Premiums'!$M$9,IF($W28="MS-3",'Medicare Supplement Premiums'!$M$10,IF($W28="MS-4",'Medicare Supplement Premiums'!$M$11,IF($W28="MS-5",'Medicare Supplement Premiums'!$M$12,IF($W28="MS-6",'Medicare Supplement Premiums'!$M$13," ")))))))))))))))))))))</f>
        <v>253.31</v>
      </c>
      <c r="Z28" s="97">
        <f t="shared" si="0"/>
        <v>976.08999999999992</v>
      </c>
      <c r="AA28" s="97">
        <f>IF($W28="MM1",'2018 GTCMHI Medical Plan Rates'!$S$12,IF($W28="MM2",'2018 GTCMHI Medical Plan Rates'!$S$13,IF($W28="MM3",'2018 GTCMHI Medical Plan Rates'!$S$14,IF($W28="MM5",'2018 GTCMHI Medical Plan Rates'!$S$15,IF($W28="MM6",'2018 GTCMHI Medical Plan Rates'!$S$16,IF($W28="MM7",'2018 GTCMHI Medical Plan Rates'!$S$17,IF($W28="PPO1",'2018 GTCMHI Medical Plan Rates'!$S$8,IF($W28="PPO2",'2018 GTCMHI Medical Plan Rates'!$S$9,IF($W28="PPO3",'2018 GTCMHI Medical Plan Rates'!$S$10,IF($W28="PPOT",'2018 GTCMHI Medical Plan Rates'!$S$11,IF($W28="ACA-P",'2018 GTCMHIC Metal Level Plans'!$D$29,IF($W28="ACA-G",'2018 GTCMHIC Metal Level Plans'!$D$34,IF($W28="ACA-S",'2018 GTCMHIC Metal Level Plans'!$D$39,IF($W28="ACA-B",'2018 GTCMHIC Metal Level Plans'!$D$44,IF($W28="MS-1","n/a",IF($W28="MS-2",'Medicare Supplement Premiums'!$M$9,IF($W28="MS-3","n/a",IF($W28="MS-4","n/a",IF($W28="MS-5","n/a"," ")))))))))))))))))))</f>
        <v>1566.59</v>
      </c>
      <c r="AB28" s="97">
        <f>IF($P28="2T1",'2018 GTCMHIC 2-Tier Rx Plans'!$C$31,IF($P28="2T2",'2018 GTCMHIC 2-Tier Rx Plans'!$D$31,IF($P28="2T3",'2018 GTCMHIC 2-Tier Rx Plans'!$E$31,IF($P28="3T3",'2018 GTCMHIC 3-Tier Rx Plans'!$C$31,IF($P28="3T5a",'2018 GTCMHIC 3-Tier Rx Plans'!$D$31,IF($P28="3T6",'2018 GTCMHIC 3-Tier Rx Plans'!$E$31,IF($P28="3T7",'2018 GTCMHIC 3-Tier Rx Plans'!$F$31,IF($P28="3T9",'2018 GTCMHIC 3-Tier Rx Plans'!$G$31,IF($P28="3T10",'2018 GTCMHIC 3-Tier Rx Plans'!$H$31,IF($P28="3T11",'2018 GTCMHIC 3-Tier Rx Plans'!$I$31,IF($P28="3T13",'2018 GTCMHIC 3-Tier Rx Plans'!$J$31,IF($W28="ACA-P",'2018 GTCMHIC Metal Level Plans'!$D$30,IF($W28="ACA-G",'2018 GTCMHIC Metal Level Plans'!$D$35,IF($W28="ACA-S",'2018 GTCMHIC Metal Level Plans'!$D$40,IF($W28="ACA-B",'2018 GTCMHIC Metal Level Plans'!$D$45," ")))))))))))))))</f>
        <v>548.28</v>
      </c>
      <c r="AC28" s="97">
        <f t="shared" si="1"/>
        <v>2114.87</v>
      </c>
      <c r="AD28" s="23"/>
    </row>
    <row r="29" spans="1:30" s="6" customFormat="1" ht="15.95" customHeight="1" x14ac:dyDescent="0.2">
      <c r="A29" s="274"/>
      <c r="B29" s="276"/>
      <c r="C29" s="13" t="s">
        <v>140</v>
      </c>
      <c r="D29" s="13" t="s">
        <v>223</v>
      </c>
      <c r="E29" s="253"/>
      <c r="F29" s="57" t="s">
        <v>226</v>
      </c>
      <c r="G29" s="57" t="s">
        <v>228</v>
      </c>
      <c r="H29" s="57" t="s">
        <v>231</v>
      </c>
      <c r="I29" s="18" t="s">
        <v>90</v>
      </c>
      <c r="J29" s="14">
        <v>2</v>
      </c>
      <c r="K29" s="14">
        <v>5</v>
      </c>
      <c r="L29" s="14">
        <v>5</v>
      </c>
      <c r="M29" s="14">
        <v>2</v>
      </c>
      <c r="N29" s="14">
        <v>5</v>
      </c>
      <c r="O29" s="14">
        <v>5</v>
      </c>
      <c r="P29" s="14" t="s">
        <v>51</v>
      </c>
      <c r="Q29" s="18" t="s">
        <v>75</v>
      </c>
      <c r="R29" s="18" t="s">
        <v>30</v>
      </c>
      <c r="S29" s="14">
        <v>50</v>
      </c>
      <c r="T29" s="14">
        <v>150</v>
      </c>
      <c r="U29" s="14">
        <v>400</v>
      </c>
      <c r="V29" s="14">
        <v>1200</v>
      </c>
      <c r="W29" s="18" t="s">
        <v>56</v>
      </c>
      <c r="X29" s="97">
        <f>IF($W29="MM1",'2018 GTCMHI Medical Plan Rates'!$R$12,IF($W29="MM2",'2018 GTCMHI Medical Plan Rates'!$R$13,IF($W29="MM3",'2018 GTCMHI Medical Plan Rates'!$R$14,IF($W29="MM5",'2018 GTCMHI Medical Plan Rates'!$R$15,IF($W29="MM6",'2018 GTCMHI Medical Plan Rates'!$R$16,IF($W29="MM7",'2018 GTCMHI Medical Plan Rates'!$R$17,IF($W29="PPO1",'2018 GTCMHI Medical Plan Rates'!$R$8,IF($W29="PPO2",'2018 GTCMHI Medical Plan Rates'!$R$9,IF($W29="PPO3",'2018 GTCMHI Medical Plan Rates'!$R$10,IF($W29="PPOT",'2018 GTCMHI Medical Plan Rates'!$R$11,IF($W29="ACA-P",'2018 GTCMHIC Metal Level Plans'!$C$29,IF($W29="ACA-G",'2018 GTCMHIC Metal Level Plans'!$C$34,IF($W29="ACA-S",'2018 GTCMHIC Metal Level Plans'!$C$39,IF($W29="ACA-B",'2018 GTCMHIC Metal Level Plans'!$C$44,IF($W29="MS-1",'Medicare Supplement Premiums'!$L$8,IF($W29="MS-2",'Medicare Supplement Premiums'!$L$9,IF($W29="MS-3",'Medicare Supplement Premiums'!$L$10,IF($W29="MS-4",'Medicare Supplement Premiums'!$L$11,IF($W29="MS-5",'Medicare Supplement Premiums'!$L$12," ")))))))))))))))))))</f>
        <v>722.78</v>
      </c>
      <c r="Y29" s="97">
        <f>IF($P29="2T1",'2018 GTCMHIC 2-Tier Rx Plans'!$C$30,IF($P29="2T2",'2018 GTCMHIC 2-Tier Rx Plans'!$D$30,IF($P29="2T3",'2018 GTCMHIC 2-Tier Rx Plans'!$E$30,IF($P29="3T3",'2018 GTCMHIC 3-Tier Rx Plans'!$C$30,IF($P29="3T5a",'2018 GTCMHIC 3-Tier Rx Plans'!$D$30,IF($P29="3T6",'2018 GTCMHIC 3-Tier Rx Plans'!$E$30,IF($P29="3T7",'2018 GTCMHIC 3-Tier Rx Plans'!$F$30,IF($P29="3T9",'2018 GTCMHIC 3-Tier Rx Plans'!$G$30,IF($P29="3T10",'2018 GTCMHIC 3-Tier Rx Plans'!$H$30,IF($P29="3T11",'2018 GTCMHIC 3-Tier Rx Plans'!$I$30,IF($P29="3T13",'2018 GTCMHIC 3-Tier Rx Plans'!$J$30,IF($W29="ACA-P",'2018 GTCMHIC Metal Level Plans'!$C$30,IF($W29="ACA-G",'2018 GTCMHIC Metal Level Plans'!$C$35,IF($W29="ACA-S",'2018 GTCMHIC Metal Level Plans'!$C$40,IF($W29="ACA-B",'2018 GTCMHIC Metal Level Plans'!$C$45,IF($W29="MS-1",'Medicare Supplement Premiums'!$M$8,IF($W29="MS-2",'Medicare Supplement Premiums'!$M$9,IF($W29="MS-3",'Medicare Supplement Premiums'!$M$10,IF($W29="MS-4",'Medicare Supplement Premiums'!$M$11,IF($W29="MS-5",'Medicare Supplement Premiums'!$M$12,IF($W29="MS-6",'Medicare Supplement Premiums'!$M$13," ")))))))))))))))))))))</f>
        <v>336.97</v>
      </c>
      <c r="Z29" s="97">
        <f t="shared" si="0"/>
        <v>1059.75</v>
      </c>
      <c r="AA29" s="97">
        <f>IF($W29="MM1",'2018 GTCMHI Medical Plan Rates'!$S$12,IF($W29="MM2",'2018 GTCMHI Medical Plan Rates'!$S$13,IF($W29="MM3",'2018 GTCMHI Medical Plan Rates'!$S$14,IF($W29="MM5",'2018 GTCMHI Medical Plan Rates'!$S$15,IF($W29="MM6",'2018 GTCMHI Medical Plan Rates'!$S$16,IF($W29="MM7",'2018 GTCMHI Medical Plan Rates'!$S$17,IF($W29="PPO1",'2018 GTCMHI Medical Plan Rates'!$S$8,IF($W29="PPO2",'2018 GTCMHI Medical Plan Rates'!$S$9,IF($W29="PPO3",'2018 GTCMHI Medical Plan Rates'!$S$10,IF($W29="PPOT",'2018 GTCMHI Medical Plan Rates'!$S$11,IF($W29="ACA-P",'2018 GTCMHIC Metal Level Plans'!$D$29,IF($W29="ACA-G",'2018 GTCMHIC Metal Level Plans'!$D$34,IF($W29="ACA-S",'2018 GTCMHIC Metal Level Plans'!$D$39,IF($W29="ACA-B",'2018 GTCMHIC Metal Level Plans'!$D$44,IF($W29="MS-1","n/a",IF($W29="MS-2",'Medicare Supplement Premiums'!$M$9,IF($W29="MS-3","n/a",IF($W29="MS-4","n/a",IF($W29="MS-5","n/a"," ")))))))))))))))))))</f>
        <v>1566.59</v>
      </c>
      <c r="AB29" s="97">
        <f>IF($P29="2T1",'2018 GTCMHIC 2-Tier Rx Plans'!$C$31,IF($P29="2T2",'2018 GTCMHIC 2-Tier Rx Plans'!$D$31,IF($P29="2T3",'2018 GTCMHIC 2-Tier Rx Plans'!$E$31,IF($P29="3T3",'2018 GTCMHIC 3-Tier Rx Plans'!$C$31,IF($P29="3T5a",'2018 GTCMHIC 3-Tier Rx Plans'!$D$31,IF($P29="3T6",'2018 GTCMHIC 3-Tier Rx Plans'!$E$31,IF($P29="3T7",'2018 GTCMHIC 3-Tier Rx Plans'!$F$31,IF($P29="3T9",'2018 GTCMHIC 3-Tier Rx Plans'!$G$31,IF($P29="3T10",'2018 GTCMHIC 3-Tier Rx Plans'!$H$31,IF($P29="3T11",'2018 GTCMHIC 3-Tier Rx Plans'!$I$31,IF($P29="3T13",'2018 GTCMHIC 3-Tier Rx Plans'!$J$31,IF($W29="ACA-P",'2018 GTCMHIC Metal Level Plans'!$D$30,IF($W29="ACA-G",'2018 GTCMHIC Metal Level Plans'!$D$35,IF($W29="ACA-S",'2018 GTCMHIC Metal Level Plans'!$D$40,IF($W29="ACA-B",'2018 GTCMHIC Metal Level Plans'!$D$45," ")))))))))))))))</f>
        <v>730.37</v>
      </c>
      <c r="AC29" s="97">
        <f t="shared" si="1"/>
        <v>2296.96</v>
      </c>
      <c r="AD29" s="23"/>
    </row>
    <row r="30" spans="1:30" s="6" customFormat="1" ht="15.95" customHeight="1" x14ac:dyDescent="0.2">
      <c r="A30" s="274"/>
      <c r="B30" s="276"/>
      <c r="C30" s="13" t="s">
        <v>140</v>
      </c>
      <c r="D30" s="13" t="s">
        <v>224</v>
      </c>
      <c r="E30" s="253"/>
      <c r="F30" s="57" t="s">
        <v>145</v>
      </c>
      <c r="G30" s="57" t="s">
        <v>229</v>
      </c>
      <c r="H30" s="57" t="s">
        <v>181</v>
      </c>
      <c r="I30" s="18" t="s">
        <v>90</v>
      </c>
      <c r="J30" s="14">
        <v>2</v>
      </c>
      <c r="K30" s="14">
        <v>10</v>
      </c>
      <c r="L30" s="14">
        <v>10</v>
      </c>
      <c r="M30" s="14">
        <v>2</v>
      </c>
      <c r="N30" s="14">
        <v>10</v>
      </c>
      <c r="O30" s="14">
        <v>10</v>
      </c>
      <c r="P30" s="14" t="s">
        <v>52</v>
      </c>
      <c r="Q30" s="18" t="s">
        <v>75</v>
      </c>
      <c r="R30" s="18" t="s">
        <v>30</v>
      </c>
      <c r="S30" s="14">
        <v>50</v>
      </c>
      <c r="T30" s="14">
        <v>150</v>
      </c>
      <c r="U30" s="14">
        <v>400</v>
      </c>
      <c r="V30" s="14">
        <v>1200</v>
      </c>
      <c r="W30" s="18" t="s">
        <v>56</v>
      </c>
      <c r="X30" s="97">
        <f>IF($W30="MM1",'2018 GTCMHI Medical Plan Rates'!$R$12,IF($W30="MM2",'2018 GTCMHI Medical Plan Rates'!$R$13,IF($W30="MM3",'2018 GTCMHI Medical Plan Rates'!$R$14,IF($W30="MM5",'2018 GTCMHI Medical Plan Rates'!$R$15,IF($W30="MM6",'2018 GTCMHI Medical Plan Rates'!$R$16,IF($W30="MM7",'2018 GTCMHI Medical Plan Rates'!$R$17,IF($W30="PPO1",'2018 GTCMHI Medical Plan Rates'!$R$8,IF($W30="PPO2",'2018 GTCMHI Medical Plan Rates'!$R$9,IF($W30="PPO3",'2018 GTCMHI Medical Plan Rates'!$R$10,IF($W30="PPOT",'2018 GTCMHI Medical Plan Rates'!$R$11,IF($W30="ACA-P",'2018 GTCMHIC Metal Level Plans'!$C$29,IF($W30="ACA-G",'2018 GTCMHIC Metal Level Plans'!$C$34,IF($W30="ACA-S",'2018 GTCMHIC Metal Level Plans'!$C$39,IF($W30="ACA-B",'2018 GTCMHIC Metal Level Plans'!$C$44,IF($W30="MS-1",'Medicare Supplement Premiums'!$L$8,IF($W30="MS-2",'Medicare Supplement Premiums'!$L$9,IF($W30="MS-3",'Medicare Supplement Premiums'!$L$10,IF($W30="MS-4",'Medicare Supplement Premiums'!$L$11,IF($W30="MS-5",'Medicare Supplement Premiums'!$L$12," ")))))))))))))))))))</f>
        <v>722.78</v>
      </c>
      <c r="Y30" s="97">
        <f>IF($P30="2T1",'2018 GTCMHIC 2-Tier Rx Plans'!$C$30,IF($P30="2T2",'2018 GTCMHIC 2-Tier Rx Plans'!$D$30,IF($P30="2T3",'2018 GTCMHIC 2-Tier Rx Plans'!$E$30,IF($P30="3T3",'2018 GTCMHIC 3-Tier Rx Plans'!$C$30,IF($P30="3T5a",'2018 GTCMHIC 3-Tier Rx Plans'!$D$30,IF($P30="3T6",'2018 GTCMHIC 3-Tier Rx Plans'!$E$30,IF($P30="3T7",'2018 GTCMHIC 3-Tier Rx Plans'!$F$30,IF($P30="3T9",'2018 GTCMHIC 3-Tier Rx Plans'!$G$30,IF($P30="3T10",'2018 GTCMHIC 3-Tier Rx Plans'!$H$30,IF($P30="3T11",'2018 GTCMHIC 3-Tier Rx Plans'!$I$30,IF($P30="3T13",'2018 GTCMHIC 3-Tier Rx Plans'!$J$30,IF($W30="ACA-P",'2018 GTCMHIC Metal Level Plans'!$C$30,IF($W30="ACA-G",'2018 GTCMHIC Metal Level Plans'!$C$35,IF($W30="ACA-S",'2018 GTCMHIC Metal Level Plans'!$C$40,IF($W30="ACA-B",'2018 GTCMHIC Metal Level Plans'!$C$45,IF($W30="MS-1",'Medicare Supplement Premiums'!$M$8,IF($W30="MS-2",'Medicare Supplement Premiums'!$M$9,IF($W30="MS-3",'Medicare Supplement Premiums'!$M$10,IF($W30="MS-4",'Medicare Supplement Premiums'!$M$11,IF($W30="MS-5",'Medicare Supplement Premiums'!$M$12,IF($W30="MS-6",'Medicare Supplement Premiums'!$M$13," ")))))))))))))))))))))</f>
        <v>327.75</v>
      </c>
      <c r="Z30" s="97">
        <f t="shared" si="0"/>
        <v>1050.53</v>
      </c>
      <c r="AA30" s="97">
        <f>IF($W30="MM1",'2018 GTCMHI Medical Plan Rates'!$S$12,IF($W30="MM2",'2018 GTCMHI Medical Plan Rates'!$S$13,IF($W30="MM3",'2018 GTCMHI Medical Plan Rates'!$S$14,IF($W30="MM5",'2018 GTCMHI Medical Plan Rates'!$S$15,IF($W30="MM6",'2018 GTCMHI Medical Plan Rates'!$S$16,IF($W30="MM7",'2018 GTCMHI Medical Plan Rates'!$S$17,IF($W30="PPO1",'2018 GTCMHI Medical Plan Rates'!$S$8,IF($W30="PPO2",'2018 GTCMHI Medical Plan Rates'!$S$9,IF($W30="PPO3",'2018 GTCMHI Medical Plan Rates'!$S$10,IF($W30="PPOT",'2018 GTCMHI Medical Plan Rates'!$S$11,IF($W30="ACA-P",'2018 GTCMHIC Metal Level Plans'!$D$29,IF($W30="ACA-G",'2018 GTCMHIC Metal Level Plans'!$D$34,IF($W30="ACA-S",'2018 GTCMHIC Metal Level Plans'!$D$39,IF($W30="ACA-B",'2018 GTCMHIC Metal Level Plans'!$D$44,IF($W30="MS-1","n/a",IF($W30="MS-2",'Medicare Supplement Premiums'!$M$9,IF($W30="MS-3","n/a",IF($W30="MS-4","n/a",IF($W30="MS-5","n/a"," ")))))))))))))))))))</f>
        <v>1566.59</v>
      </c>
      <c r="AB30" s="97">
        <f>IF($P30="2T1",'2018 GTCMHIC 2-Tier Rx Plans'!$C$31,IF($P30="2T2",'2018 GTCMHIC 2-Tier Rx Plans'!$D$31,IF($P30="2T3",'2018 GTCMHIC 2-Tier Rx Plans'!$E$31,IF($P30="3T3",'2018 GTCMHIC 3-Tier Rx Plans'!$C$31,IF($P30="3T5a",'2018 GTCMHIC 3-Tier Rx Plans'!$D$31,IF($P30="3T6",'2018 GTCMHIC 3-Tier Rx Plans'!$E$31,IF($P30="3T7",'2018 GTCMHIC 3-Tier Rx Plans'!$F$31,IF($P30="3T9",'2018 GTCMHIC 3-Tier Rx Plans'!$G$31,IF($P30="3T10",'2018 GTCMHIC 3-Tier Rx Plans'!$H$31,IF($P30="3T11",'2018 GTCMHIC 3-Tier Rx Plans'!$I$31,IF($P30="3T13",'2018 GTCMHIC 3-Tier Rx Plans'!$J$31,IF($W30="ACA-P",'2018 GTCMHIC Metal Level Plans'!$D$30,IF($W30="ACA-G",'2018 GTCMHIC Metal Level Plans'!$D$35,IF($W30="ACA-S",'2018 GTCMHIC Metal Level Plans'!$D$40,IF($W30="ACA-B",'2018 GTCMHIC Metal Level Plans'!$D$45," ")))))))))))))))</f>
        <v>710.38</v>
      </c>
      <c r="AC30" s="97">
        <f t="shared" si="1"/>
        <v>2276.9699999999998</v>
      </c>
      <c r="AD30" s="23"/>
    </row>
    <row r="31" spans="1:30" s="6" customFormat="1" ht="15.95" customHeight="1" x14ac:dyDescent="0.2">
      <c r="A31" s="274"/>
      <c r="B31" s="276"/>
      <c r="C31" s="13" t="s">
        <v>140</v>
      </c>
      <c r="D31" s="13" t="s">
        <v>225</v>
      </c>
      <c r="E31" s="253"/>
      <c r="F31" s="57" t="s">
        <v>227</v>
      </c>
      <c r="G31" s="57" t="s">
        <v>230</v>
      </c>
      <c r="H31" s="57" t="s">
        <v>181</v>
      </c>
      <c r="I31" s="18" t="s">
        <v>90</v>
      </c>
      <c r="J31" s="14">
        <v>5</v>
      </c>
      <c r="K31" s="14">
        <v>15</v>
      </c>
      <c r="L31" s="14">
        <v>30</v>
      </c>
      <c r="M31" s="14">
        <v>10</v>
      </c>
      <c r="N31" s="14">
        <v>30</v>
      </c>
      <c r="O31" s="14">
        <v>60</v>
      </c>
      <c r="P31" s="14" t="s">
        <v>66</v>
      </c>
      <c r="Q31" s="18" t="s">
        <v>75</v>
      </c>
      <c r="R31" s="18" t="s">
        <v>30</v>
      </c>
      <c r="S31" s="14">
        <v>50</v>
      </c>
      <c r="T31" s="14">
        <v>150</v>
      </c>
      <c r="U31" s="14">
        <v>400</v>
      </c>
      <c r="V31" s="14">
        <v>1200</v>
      </c>
      <c r="W31" s="18" t="s">
        <v>56</v>
      </c>
      <c r="X31" s="97">
        <f>IF($W31="MM1",'2018 GTCMHI Medical Plan Rates'!$R$12,IF($W31="MM2",'2018 GTCMHI Medical Plan Rates'!$R$13,IF($W31="MM3",'2018 GTCMHI Medical Plan Rates'!$R$14,IF($W31="MM5",'2018 GTCMHI Medical Plan Rates'!$R$15,IF($W31="MM6",'2018 GTCMHI Medical Plan Rates'!$R$16,IF($W31="MM7",'2018 GTCMHI Medical Plan Rates'!$R$17,IF($W31="PPO1",'2018 GTCMHI Medical Plan Rates'!$R$8,IF($W31="PPO2",'2018 GTCMHI Medical Plan Rates'!$R$9,IF($W31="PPO3",'2018 GTCMHI Medical Plan Rates'!$R$10,IF($W31="PPOT",'2018 GTCMHI Medical Plan Rates'!$R$11,IF($W31="ACA-P",'2018 GTCMHIC Metal Level Plans'!$C$29,IF($W31="ACA-G",'2018 GTCMHIC Metal Level Plans'!$C$34,IF($W31="ACA-S",'2018 GTCMHIC Metal Level Plans'!$C$39,IF($W31="ACA-B",'2018 GTCMHIC Metal Level Plans'!$C$44,IF($W31="MS-1",'Medicare Supplement Premiums'!$L$8,IF($W31="MS-2",'Medicare Supplement Premiums'!$L$9,IF($W31="MS-3",'Medicare Supplement Premiums'!$L$10,IF($W31="MS-4",'Medicare Supplement Premiums'!$L$11,IF($W31="MS-5",'Medicare Supplement Premiums'!$L$12," ")))))))))))))))))))</f>
        <v>722.78</v>
      </c>
      <c r="Y31" s="97">
        <f>IF($P31="2T1",'2018 GTCMHIC 2-Tier Rx Plans'!$C$30,IF($P31="2T2",'2018 GTCMHIC 2-Tier Rx Plans'!$D$30,IF($P31="2T3",'2018 GTCMHIC 2-Tier Rx Plans'!$E$30,IF($P31="3T3",'2018 GTCMHIC 3-Tier Rx Plans'!$C$30,IF($P31="3T5a",'2018 GTCMHIC 3-Tier Rx Plans'!$D$30,IF($P31="3T6",'2018 GTCMHIC 3-Tier Rx Plans'!$E$30,IF($P31="3T7",'2018 GTCMHIC 3-Tier Rx Plans'!$F$30,IF($P31="3T9",'2018 GTCMHIC 3-Tier Rx Plans'!$G$30,IF($P31="3T10",'2018 GTCMHIC 3-Tier Rx Plans'!$H$30,IF($P31="3T11",'2018 GTCMHIC 3-Tier Rx Plans'!$I$30,IF($P31="3T13",'2018 GTCMHIC 3-Tier Rx Plans'!$J$30,IF($W31="ACA-P",'2018 GTCMHIC Metal Level Plans'!$C$30,IF($W31="ACA-G",'2018 GTCMHIC Metal Level Plans'!$C$35,IF($W31="ACA-S",'2018 GTCMHIC Metal Level Plans'!$C$40,IF($W31="ACA-B",'2018 GTCMHIC Metal Level Plans'!$C$45,IF($W31="MS-1",'Medicare Supplement Premiums'!$M$8,IF($W31="MS-2",'Medicare Supplement Premiums'!$M$9,IF($W31="MS-3",'Medicare Supplement Premiums'!$M$10,IF($W31="MS-4",'Medicare Supplement Premiums'!$M$11,IF($W31="MS-5",'Medicare Supplement Premiums'!$M$12,IF($W31="MS-6",'Medicare Supplement Premiums'!$M$13," ")))))))))))))))))))))</f>
        <v>223.22</v>
      </c>
      <c r="Z31" s="97">
        <f t="shared" si="0"/>
        <v>946</v>
      </c>
      <c r="AA31" s="97">
        <f>IF($W31="MM1",'2018 GTCMHI Medical Plan Rates'!$S$12,IF($W31="MM2",'2018 GTCMHI Medical Plan Rates'!$S$13,IF($W31="MM3",'2018 GTCMHI Medical Plan Rates'!$S$14,IF($W31="MM5",'2018 GTCMHI Medical Plan Rates'!$S$15,IF($W31="MM6",'2018 GTCMHI Medical Plan Rates'!$S$16,IF($W31="MM7",'2018 GTCMHI Medical Plan Rates'!$S$17,IF($W31="PPO1",'2018 GTCMHI Medical Plan Rates'!$S$8,IF($W31="PPO2",'2018 GTCMHI Medical Plan Rates'!$S$9,IF($W31="PPO3",'2018 GTCMHI Medical Plan Rates'!$S$10,IF($W31="PPOT",'2018 GTCMHI Medical Plan Rates'!$S$11,IF($W31="ACA-P",'2018 GTCMHIC Metal Level Plans'!$D$29,IF($W31="ACA-G",'2018 GTCMHIC Metal Level Plans'!$D$34,IF($W31="ACA-S",'2018 GTCMHIC Metal Level Plans'!$D$39,IF($W31="ACA-B",'2018 GTCMHIC Metal Level Plans'!$D$44,IF($W31="MS-1","n/a",IF($W31="MS-2",'Medicare Supplement Premiums'!$M$9,IF($W31="MS-3","n/a",IF($W31="MS-4","n/a",IF($W31="MS-5","n/a"," ")))))))))))))))))))</f>
        <v>1566.59</v>
      </c>
      <c r="AB31" s="97">
        <f>IF($P31="2T1",'2018 GTCMHIC 2-Tier Rx Plans'!$C$31,IF($P31="2T2",'2018 GTCMHIC 2-Tier Rx Plans'!$D$31,IF($P31="2T3",'2018 GTCMHIC 2-Tier Rx Plans'!$E$31,IF($P31="3T3",'2018 GTCMHIC 3-Tier Rx Plans'!$C$31,IF($P31="3T5a",'2018 GTCMHIC 3-Tier Rx Plans'!$D$31,IF($P31="3T6",'2018 GTCMHIC 3-Tier Rx Plans'!$E$31,IF($P31="3T7",'2018 GTCMHIC 3-Tier Rx Plans'!$F$31,IF($P31="3T9",'2018 GTCMHIC 3-Tier Rx Plans'!$G$31,IF($P31="3T10",'2018 GTCMHIC 3-Tier Rx Plans'!$H$31,IF($P31="3T11",'2018 GTCMHIC 3-Tier Rx Plans'!$I$31,IF($P31="3T13",'2018 GTCMHIC 3-Tier Rx Plans'!$J$31,IF($W31="ACA-P",'2018 GTCMHIC Metal Level Plans'!$D$30,IF($W31="ACA-G",'2018 GTCMHIC Metal Level Plans'!$D$35,IF($W31="ACA-S",'2018 GTCMHIC Metal Level Plans'!$D$40,IF($W31="ACA-B",'2018 GTCMHIC Metal Level Plans'!$D$45," ")))))))))))))))</f>
        <v>483.82</v>
      </c>
      <c r="AC31" s="97">
        <f t="shared" si="1"/>
        <v>2050.41</v>
      </c>
      <c r="AD31" s="23"/>
    </row>
    <row r="32" spans="1:30" s="6" customFormat="1" ht="15.95" customHeight="1" x14ac:dyDescent="0.2">
      <c r="A32" s="265"/>
      <c r="B32" s="263"/>
      <c r="C32" s="81" t="s">
        <v>140</v>
      </c>
      <c r="D32" s="81" t="s">
        <v>355</v>
      </c>
      <c r="E32" s="231"/>
      <c r="F32" s="82" t="s">
        <v>226</v>
      </c>
      <c r="G32" s="82" t="s">
        <v>356</v>
      </c>
      <c r="H32" s="82" t="s">
        <v>181</v>
      </c>
      <c r="I32" s="84" t="s">
        <v>90</v>
      </c>
      <c r="J32" s="14">
        <v>5</v>
      </c>
      <c r="K32" s="14">
        <v>15</v>
      </c>
      <c r="L32" s="14">
        <v>30</v>
      </c>
      <c r="M32" s="14">
        <v>10</v>
      </c>
      <c r="N32" s="14">
        <v>30</v>
      </c>
      <c r="O32" s="14">
        <v>60</v>
      </c>
      <c r="P32" s="14" t="s">
        <v>86</v>
      </c>
      <c r="Q32" s="84" t="s">
        <v>75</v>
      </c>
      <c r="R32" s="84" t="s">
        <v>30</v>
      </c>
      <c r="S32" s="14">
        <v>50</v>
      </c>
      <c r="T32" s="14">
        <v>150</v>
      </c>
      <c r="U32" s="14">
        <v>400</v>
      </c>
      <c r="V32" s="14">
        <v>1200</v>
      </c>
      <c r="W32" s="84" t="s">
        <v>56</v>
      </c>
      <c r="X32" s="97">
        <f>IF($W32="MM1",'2018 GTCMHI Medical Plan Rates'!$R$12,IF($W32="MM2",'2018 GTCMHI Medical Plan Rates'!$R$13,IF($W32="MM3",'2018 GTCMHI Medical Plan Rates'!$R$14,IF($W32="MM5",'2018 GTCMHI Medical Plan Rates'!$R$15,IF($W32="MM6",'2018 GTCMHI Medical Plan Rates'!$R$16,IF($W32="MM7",'2018 GTCMHI Medical Plan Rates'!$R$17,IF($W32="PPO1",'2018 GTCMHI Medical Plan Rates'!$R$8,IF($W32="PPO2",'2018 GTCMHI Medical Plan Rates'!$R$9,IF($W32="PPO3",'2018 GTCMHI Medical Plan Rates'!$R$10,IF($W32="PPOT",'2018 GTCMHI Medical Plan Rates'!$R$11,IF($W32="ACA-P",'2018 GTCMHIC Metal Level Plans'!$C$29,IF($W32="ACA-G",'2018 GTCMHIC Metal Level Plans'!$C$34,IF($W32="ACA-S",'2018 GTCMHIC Metal Level Plans'!$C$39,IF($W32="ACA-B",'2018 GTCMHIC Metal Level Plans'!$C$44,IF($W32="MS-1",'Medicare Supplement Premiums'!$L$8,IF($W32="MS-2",'Medicare Supplement Premiums'!$L$9,IF($W32="MS-3",'Medicare Supplement Premiums'!$L$10,IF($W32="MS-4",'Medicare Supplement Premiums'!$L$11,IF($W32="MS-5",'Medicare Supplement Premiums'!$L$12," ")))))))))))))))))))</f>
        <v>722.78</v>
      </c>
      <c r="Y32" s="97">
        <f>IF($P32="2T1",'2018 GTCMHIC 2-Tier Rx Plans'!$C$30,IF($P32="2T2",'2018 GTCMHIC 2-Tier Rx Plans'!$D$30,IF($P32="2T3",'2018 GTCMHIC 2-Tier Rx Plans'!$E$30,IF($P32="3T3",'2018 GTCMHIC 3-Tier Rx Plans'!$C$30,IF($P32="3T5a",'2018 GTCMHIC 3-Tier Rx Plans'!$D$30,IF($P32="3T6",'2018 GTCMHIC 3-Tier Rx Plans'!$E$30,IF($P32="3T7",'2018 GTCMHIC 3-Tier Rx Plans'!$F$30,IF($P32="3T9",'2018 GTCMHIC 3-Tier Rx Plans'!$G$30,IF($P32="3T10",'2018 GTCMHIC 3-Tier Rx Plans'!$H$30,IF($P32="3T11",'2018 GTCMHIC 3-Tier Rx Plans'!$I$30,IF($P32="3T13",'2018 GTCMHIC 3-Tier Rx Plans'!$J$30,IF($W32="ACA-P",'2018 GTCMHIC Metal Level Plans'!$C$30,IF($W32="ACA-G",'2018 GTCMHIC Metal Level Plans'!$C$35,IF($W32="ACA-S",'2018 GTCMHIC Metal Level Plans'!$C$40,IF($W32="ACA-B",'2018 GTCMHIC Metal Level Plans'!$C$45,IF($W32="MS-1",'Medicare Supplement Premiums'!$M$8,IF($W32="MS-2",'Medicare Supplement Premiums'!$M$9,IF($W32="MS-3",'Medicare Supplement Premiums'!$M$10,IF($W32="MS-4",'Medicare Supplement Premiums'!$M$11,IF($W32="MS-5",'Medicare Supplement Premiums'!$M$12,IF($W32="MS-6",'Medicare Supplement Premiums'!$M$13," ")))))))))))))))))))))</f>
        <v>253.31</v>
      </c>
      <c r="Z32" s="97">
        <f t="shared" si="0"/>
        <v>976.08999999999992</v>
      </c>
      <c r="AA32" s="97">
        <f>IF($W32="MM1",'2018 GTCMHI Medical Plan Rates'!$S$12,IF($W32="MM2",'2018 GTCMHI Medical Plan Rates'!$S$13,IF($W32="MM3",'2018 GTCMHI Medical Plan Rates'!$S$14,IF($W32="MM5",'2018 GTCMHI Medical Plan Rates'!$S$15,IF($W32="MM6",'2018 GTCMHI Medical Plan Rates'!$S$16,IF($W32="MM7",'2018 GTCMHI Medical Plan Rates'!$S$17,IF($W32="PPO1",'2018 GTCMHI Medical Plan Rates'!$S$8,IF($W32="PPO2",'2018 GTCMHI Medical Plan Rates'!$S$9,IF($W32="PPO3",'2018 GTCMHI Medical Plan Rates'!$S$10,IF($W32="PPOT",'2018 GTCMHI Medical Plan Rates'!$S$11,IF($W32="ACA-P",'2018 GTCMHIC Metal Level Plans'!$D$29,IF($W32="ACA-G",'2018 GTCMHIC Metal Level Plans'!$D$34,IF($W32="ACA-S",'2018 GTCMHIC Metal Level Plans'!$D$39,IF($W32="ACA-B",'2018 GTCMHIC Metal Level Plans'!$D$44,IF($W32="MS-1","n/a",IF($W32="MS-2",'Medicare Supplement Premiums'!$M$9,IF($W32="MS-3","n/a",IF($W32="MS-4","n/a",IF($W32="MS-5","n/a"," ")))))))))))))))))))</f>
        <v>1566.59</v>
      </c>
      <c r="AB32" s="97">
        <f>IF($P32="2T1",'2018 GTCMHIC 2-Tier Rx Plans'!$C$31,IF($P32="2T2",'2018 GTCMHIC 2-Tier Rx Plans'!$D$31,IF($P32="2T3",'2018 GTCMHIC 2-Tier Rx Plans'!$E$31,IF($P32="3T3",'2018 GTCMHIC 3-Tier Rx Plans'!$C$31,IF($P32="3T5a",'2018 GTCMHIC 3-Tier Rx Plans'!$D$31,IF($P32="3T6",'2018 GTCMHIC 3-Tier Rx Plans'!$E$31,IF($P32="3T7",'2018 GTCMHIC 3-Tier Rx Plans'!$F$31,IF($P32="3T9",'2018 GTCMHIC 3-Tier Rx Plans'!$G$31,IF($P32="3T10",'2018 GTCMHIC 3-Tier Rx Plans'!$H$31,IF($P32="3T11",'2018 GTCMHIC 3-Tier Rx Plans'!$I$31,IF($P32="3T13",'2018 GTCMHIC 3-Tier Rx Plans'!$J$31,IF($W32="ACA-P",'2018 GTCMHIC Metal Level Plans'!$D$30,IF($W32="ACA-G",'2018 GTCMHIC Metal Level Plans'!$D$35,IF($W32="ACA-S",'2018 GTCMHIC Metal Level Plans'!$D$40,IF($W32="ACA-B",'2018 GTCMHIC Metal Level Plans'!$D$45," ")))))))))))))))</f>
        <v>548.28</v>
      </c>
      <c r="AC32" s="97">
        <f t="shared" si="1"/>
        <v>2114.87</v>
      </c>
      <c r="AD32" s="23"/>
    </row>
    <row r="33" spans="1:31" s="7" customFormat="1" ht="15.95" customHeight="1" x14ac:dyDescent="0.2">
      <c r="A33" s="271" t="s">
        <v>15</v>
      </c>
      <c r="B33" s="259">
        <v>3</v>
      </c>
      <c r="C33" s="24" t="s">
        <v>138</v>
      </c>
      <c r="D33" s="65" t="s">
        <v>321</v>
      </c>
      <c r="E33" s="269" t="s">
        <v>153</v>
      </c>
      <c r="F33" s="58" t="s">
        <v>154</v>
      </c>
      <c r="G33" s="58" t="s">
        <v>143</v>
      </c>
      <c r="H33" s="58" t="s">
        <v>157</v>
      </c>
      <c r="I33" s="48" t="s">
        <v>90</v>
      </c>
      <c r="J33" s="9">
        <v>5</v>
      </c>
      <c r="K33" s="9">
        <v>10</v>
      </c>
      <c r="L33" s="9">
        <v>25</v>
      </c>
      <c r="M33" s="9">
        <v>10</v>
      </c>
      <c r="N33" s="9">
        <v>20</v>
      </c>
      <c r="O33" s="9">
        <v>50</v>
      </c>
      <c r="P33" s="9" t="s">
        <v>63</v>
      </c>
      <c r="Q33" s="48" t="s">
        <v>82</v>
      </c>
      <c r="R33" s="9">
        <v>10</v>
      </c>
      <c r="S33" s="48" t="s">
        <v>30</v>
      </c>
      <c r="T33" s="48" t="s">
        <v>30</v>
      </c>
      <c r="U33" s="48" t="s">
        <v>30</v>
      </c>
      <c r="V33" s="48" t="s">
        <v>30</v>
      </c>
      <c r="W33" s="48" t="s">
        <v>81</v>
      </c>
      <c r="X33" s="32">
        <f>IF($W33="MM1",'2018 GTCMHI Medical Plan Rates'!$R$12,IF($W33="MM2",'2018 GTCMHI Medical Plan Rates'!$R$13,IF($W33="MM3",'2018 GTCMHI Medical Plan Rates'!$R$14,IF($W33="MM5",'2018 GTCMHI Medical Plan Rates'!$R$15,IF($W33="MM6",'2018 GTCMHI Medical Plan Rates'!$R$16,IF($W33="MM7",'2018 GTCMHI Medical Plan Rates'!$R$17,IF($W33="PPO1",'2018 GTCMHI Medical Plan Rates'!$R$8,IF($W33="PPO2",'2018 GTCMHI Medical Plan Rates'!$R$9,IF($W33="PPO3",'2018 GTCMHI Medical Plan Rates'!$R$10,IF($W33="PPOT",'2018 GTCMHI Medical Plan Rates'!$R$11,IF($W33="ACA-P",'2018 GTCMHIC Metal Level Plans'!$C$29,IF($W33="ACA-G",'2018 GTCMHIC Metal Level Plans'!$C$34,IF($W33="ACA-S",'2018 GTCMHIC Metal Level Plans'!$C$39,IF($W33="ACA-B",'2018 GTCMHIC Metal Level Plans'!$C$44,IF($W33="MS-1",'Medicare Supplement Premiums'!$L$8,IF($W33="MS-2",'Medicare Supplement Premiums'!$L$9,IF($W33="MS-3",'Medicare Supplement Premiums'!$L$10,IF($W33="MS-4",'Medicare Supplement Premiums'!$L$11,IF($W33="MS-5",'Medicare Supplement Premiums'!$L$12," ")))))))))))))))))))</f>
        <v>724.2</v>
      </c>
      <c r="Y33" s="96">
        <f>IF($P33="2T1",'2018 GTCMHIC 2-Tier Rx Plans'!$C$30,IF($P33="2T2",'2018 GTCMHIC 2-Tier Rx Plans'!$D$30,IF($P33="2T3",'2018 GTCMHIC 2-Tier Rx Plans'!$E$30,IF($P33="3T3",'2018 GTCMHIC 3-Tier Rx Plans'!$C$30,IF($P33="3T5a",'2018 GTCMHIC 3-Tier Rx Plans'!$D$30,IF($P33="3T6",'2018 GTCMHIC 3-Tier Rx Plans'!$E$30,IF($P33="3T7",'2018 GTCMHIC 3-Tier Rx Plans'!$F$30,IF($P33="3T9",'2018 GTCMHIC 3-Tier Rx Plans'!$G$30,IF($P33="3T10",'2018 GTCMHIC 3-Tier Rx Plans'!$H$30,IF($P33="3T11",'2018 GTCMHIC 3-Tier Rx Plans'!$I$30,IF($P33="3T13",'2018 GTCMHIC 3-Tier Rx Plans'!$J$30,IF($W33="ACA-P",'2018 GTCMHIC Metal Level Plans'!$C$30,IF($W33="ACA-G",'2018 GTCMHIC Metal Level Plans'!$C$35,IF($W33="ACA-S",'2018 GTCMHIC Metal Level Plans'!$C$40,IF($W33="ACA-B",'2018 GTCMHIC Metal Level Plans'!$C$45,IF($W33="MS-1",'Medicare Supplement Premiums'!$M$8,IF($W33="MS-2",'Medicare Supplement Premiums'!$M$9,IF($W33="MS-3",'Medicare Supplement Premiums'!$M$10,IF($W33="MS-4",'Medicare Supplement Premiums'!$M$11,IF($W33="MS-5",'Medicare Supplement Premiums'!$M$12,IF($W33="MS-6",'Medicare Supplement Premiums'!$M$13," ")))))))))))))))))))))</f>
        <v>251.95</v>
      </c>
      <c r="Z33" s="96">
        <f t="shared" si="0"/>
        <v>976.15000000000009</v>
      </c>
      <c r="AA33" s="32">
        <f>IF($W33="MM1",'2018 GTCMHI Medical Plan Rates'!$S$12,IF($W33="MM2",'2018 GTCMHI Medical Plan Rates'!$S$13,IF($W33="MM3",'2018 GTCMHI Medical Plan Rates'!$S$14,IF($W33="MM5",'2018 GTCMHI Medical Plan Rates'!$S$15,IF($W33="MM6",'2018 GTCMHI Medical Plan Rates'!$S$16,IF($W33="MM7",'2018 GTCMHI Medical Plan Rates'!$S$17,IF($W33="PPO1",'2018 GTCMHI Medical Plan Rates'!$S$8,IF($W33="PPO2",'2018 GTCMHI Medical Plan Rates'!$S$9,IF($W33="PPO3",'2018 GTCMHI Medical Plan Rates'!$S$10,IF($W33="PPOT",'2018 GTCMHI Medical Plan Rates'!$S$11,IF($W33="ACA-P",'2018 GTCMHIC Metal Level Plans'!$D$29,IF($W33="ACA-G",'2018 GTCMHIC Metal Level Plans'!$D$34,IF($W33="ACA-S",'2018 GTCMHIC Metal Level Plans'!$D$39,IF($W33="ACA-B",'2018 GTCMHIC Metal Level Plans'!$D$44,IF($W33="MS-1","n/a",IF($W33="MS-2",'Medicare Supplement Premiums'!$M$9,IF($W33="MS-3","n/a",IF($W33="MS-4","n/a",IF($W33="MS-5","n/a"," ")))))))))))))))))))</f>
        <v>1569.63</v>
      </c>
      <c r="AB33" s="96">
        <f>IF($P33="2T1",'2018 GTCMHIC 2-Tier Rx Plans'!$C$31,IF($P33="2T2",'2018 GTCMHIC 2-Tier Rx Plans'!$D$31,IF($P33="2T3",'2018 GTCMHIC 2-Tier Rx Plans'!$E$31,IF($P33="3T3",'2018 GTCMHIC 3-Tier Rx Plans'!$C$31,IF($P33="3T5a",'2018 GTCMHIC 3-Tier Rx Plans'!$D$31,IF($P33="3T6",'2018 GTCMHIC 3-Tier Rx Plans'!$E$31,IF($P33="3T7",'2018 GTCMHIC 3-Tier Rx Plans'!$F$31,IF($P33="3T9",'2018 GTCMHIC 3-Tier Rx Plans'!$G$31,IF($P33="3T10",'2018 GTCMHIC 3-Tier Rx Plans'!$H$31,IF($P33="3T11",'2018 GTCMHIC 3-Tier Rx Plans'!$I$31,IF($P33="3T13",'2018 GTCMHIC 3-Tier Rx Plans'!$J$31,IF($W33="ACA-P",'2018 GTCMHIC Metal Level Plans'!$D$30,IF($W33="ACA-G",'2018 GTCMHIC Metal Level Plans'!$D$35,IF($W33="ACA-S",'2018 GTCMHIC Metal Level Plans'!$D$40,IF($W33="ACA-B",'2018 GTCMHIC Metal Level Plans'!$D$45," ")))))))))))))))</f>
        <v>546.09</v>
      </c>
      <c r="AC33" s="96">
        <f t="shared" si="1"/>
        <v>2115.7200000000003</v>
      </c>
      <c r="AD33" s="23"/>
    </row>
    <row r="34" spans="1:31" s="7" customFormat="1" ht="15.95" customHeight="1" x14ac:dyDescent="0.2">
      <c r="A34" s="272"/>
      <c r="B34" s="260"/>
      <c r="C34" s="24" t="s">
        <v>139</v>
      </c>
      <c r="D34" s="65" t="s">
        <v>321</v>
      </c>
      <c r="E34" s="269"/>
      <c r="F34" s="58" t="s">
        <v>155</v>
      </c>
      <c r="G34" s="58" t="s">
        <v>152</v>
      </c>
      <c r="H34" s="58" t="s">
        <v>157</v>
      </c>
      <c r="I34" s="48" t="s">
        <v>90</v>
      </c>
      <c r="J34" s="9">
        <v>5</v>
      </c>
      <c r="K34" s="9">
        <v>10</v>
      </c>
      <c r="L34" s="9">
        <v>25</v>
      </c>
      <c r="M34" s="9">
        <v>10</v>
      </c>
      <c r="N34" s="9">
        <v>20</v>
      </c>
      <c r="O34" s="9">
        <v>50</v>
      </c>
      <c r="P34" s="9" t="s">
        <v>63</v>
      </c>
      <c r="Q34" s="48" t="s">
        <v>82</v>
      </c>
      <c r="R34" s="9">
        <v>10</v>
      </c>
      <c r="S34" s="48" t="s">
        <v>30</v>
      </c>
      <c r="T34" s="48" t="s">
        <v>30</v>
      </c>
      <c r="U34" s="48" t="s">
        <v>30</v>
      </c>
      <c r="V34" s="48" t="s">
        <v>30</v>
      </c>
      <c r="W34" s="48" t="s">
        <v>81</v>
      </c>
      <c r="X34" s="32">
        <f>IF($W34="MM1",'2018 GTCMHI Medical Plan Rates'!$R$12,IF($W34="MM2",'2018 GTCMHI Medical Plan Rates'!$R$13,IF($W34="MM3",'2018 GTCMHI Medical Plan Rates'!$R$14,IF($W34="MM5",'2018 GTCMHI Medical Plan Rates'!$R$15,IF($W34="MM6",'2018 GTCMHI Medical Plan Rates'!$R$16,IF($W34="MM7",'2018 GTCMHI Medical Plan Rates'!$R$17,IF($W34="PPO1",'2018 GTCMHI Medical Plan Rates'!$R$8,IF($W34="PPO2",'2018 GTCMHI Medical Plan Rates'!$R$9,IF($W34="PPO3",'2018 GTCMHI Medical Plan Rates'!$R$10,IF($W34="PPOT",'2018 GTCMHI Medical Plan Rates'!$R$11,IF($W34="ACA-P",'2018 GTCMHIC Metal Level Plans'!$C$29,IF($W34="ACA-G",'2018 GTCMHIC Metal Level Plans'!$C$34,IF($W34="ACA-S",'2018 GTCMHIC Metal Level Plans'!$C$39,IF($W34="ACA-B",'2018 GTCMHIC Metal Level Plans'!$C$44,IF($W34="MS-1",'Medicare Supplement Premiums'!$L$8,IF($W34="MS-2",'Medicare Supplement Premiums'!$L$9,IF($W34="MS-3",'Medicare Supplement Premiums'!$L$10,IF($W34="MS-4",'Medicare Supplement Premiums'!$L$11,IF($W34="MS-5",'Medicare Supplement Premiums'!$L$12," ")))))))))))))))))))</f>
        <v>724.2</v>
      </c>
      <c r="Y34" s="96">
        <f>IF($P34="2T1",'2018 GTCMHIC 2-Tier Rx Plans'!$C$30,IF($P34="2T2",'2018 GTCMHIC 2-Tier Rx Plans'!$D$30,IF($P34="2T3",'2018 GTCMHIC 2-Tier Rx Plans'!$E$30,IF($P34="3T3",'2018 GTCMHIC 3-Tier Rx Plans'!$C$30,IF($P34="3T5a",'2018 GTCMHIC 3-Tier Rx Plans'!$D$30,IF($P34="3T6",'2018 GTCMHIC 3-Tier Rx Plans'!$E$30,IF($P34="3T7",'2018 GTCMHIC 3-Tier Rx Plans'!$F$30,IF($P34="3T9",'2018 GTCMHIC 3-Tier Rx Plans'!$G$30,IF($P34="3T10",'2018 GTCMHIC 3-Tier Rx Plans'!$H$30,IF($P34="3T11",'2018 GTCMHIC 3-Tier Rx Plans'!$I$30,IF($P34="3T13",'2018 GTCMHIC 3-Tier Rx Plans'!$J$30,IF($W34="ACA-P",'2018 GTCMHIC Metal Level Plans'!$C$30,IF($W34="ACA-G",'2018 GTCMHIC Metal Level Plans'!$C$35,IF($W34="ACA-S",'2018 GTCMHIC Metal Level Plans'!$C$40,IF($W34="ACA-B",'2018 GTCMHIC Metal Level Plans'!$C$45,IF($W34="MS-1",'Medicare Supplement Premiums'!$M$8,IF($W34="MS-2",'Medicare Supplement Premiums'!$M$9,IF($W34="MS-3",'Medicare Supplement Premiums'!$M$10,IF($W34="MS-4",'Medicare Supplement Premiums'!$M$11,IF($W34="MS-5",'Medicare Supplement Premiums'!$M$12,IF($W34="MS-6",'Medicare Supplement Premiums'!$M$13," ")))))))))))))))))))))</f>
        <v>251.95</v>
      </c>
      <c r="Z34" s="96">
        <f t="shared" si="0"/>
        <v>976.15000000000009</v>
      </c>
      <c r="AA34" s="32">
        <f>IF($W34="MM1",'2018 GTCMHI Medical Plan Rates'!$S$12,IF($W34="MM2",'2018 GTCMHI Medical Plan Rates'!$S$13,IF($W34="MM3",'2018 GTCMHI Medical Plan Rates'!$S$14,IF($W34="MM5",'2018 GTCMHI Medical Plan Rates'!$S$15,IF($W34="MM6",'2018 GTCMHI Medical Plan Rates'!$S$16,IF($W34="MM7",'2018 GTCMHI Medical Plan Rates'!$S$17,IF($W34="PPO1",'2018 GTCMHI Medical Plan Rates'!$S$8,IF($W34="PPO2",'2018 GTCMHI Medical Plan Rates'!$S$9,IF($W34="PPO3",'2018 GTCMHI Medical Plan Rates'!$S$10,IF($W34="PPOT",'2018 GTCMHI Medical Plan Rates'!$S$11,IF($W34="ACA-P",'2018 GTCMHIC Metal Level Plans'!$D$29,IF($W34="ACA-G",'2018 GTCMHIC Metal Level Plans'!$D$34,IF($W34="ACA-S",'2018 GTCMHIC Metal Level Plans'!$D$39,IF($W34="ACA-B",'2018 GTCMHIC Metal Level Plans'!$D$44,IF($W34="MS-1","n/a",IF($W34="MS-2",'Medicare Supplement Premiums'!$M$9,IF($W34="MS-3","n/a",IF($W34="MS-4","n/a",IF($W34="MS-5","n/a"," ")))))))))))))))))))</f>
        <v>1569.63</v>
      </c>
      <c r="AB34" s="96">
        <f>IF($P34="2T1",'2018 GTCMHIC 2-Tier Rx Plans'!$C$31,IF($P34="2T2",'2018 GTCMHIC 2-Tier Rx Plans'!$D$31,IF($P34="2T3",'2018 GTCMHIC 2-Tier Rx Plans'!$E$31,IF($P34="3T3",'2018 GTCMHIC 3-Tier Rx Plans'!$C$31,IF($P34="3T5a",'2018 GTCMHIC 3-Tier Rx Plans'!$D$31,IF($P34="3T6",'2018 GTCMHIC 3-Tier Rx Plans'!$E$31,IF($P34="3T7",'2018 GTCMHIC 3-Tier Rx Plans'!$F$31,IF($P34="3T9",'2018 GTCMHIC 3-Tier Rx Plans'!$G$31,IF($P34="3T10",'2018 GTCMHIC 3-Tier Rx Plans'!$H$31,IF($P34="3T11",'2018 GTCMHIC 3-Tier Rx Plans'!$I$31,IF($P34="3T13",'2018 GTCMHIC 3-Tier Rx Plans'!$J$31,IF($W34="ACA-P",'2018 GTCMHIC Metal Level Plans'!$D$30,IF($W34="ACA-G",'2018 GTCMHIC Metal Level Plans'!$D$35,IF($W34="ACA-S",'2018 GTCMHIC Metal Level Plans'!$D$40,IF($W34="ACA-B",'2018 GTCMHIC Metal Level Plans'!$D$45," ")))))))))))))))</f>
        <v>546.09</v>
      </c>
      <c r="AC34" s="96">
        <f t="shared" si="1"/>
        <v>2115.7200000000003</v>
      </c>
      <c r="AD34" s="23"/>
    </row>
    <row r="35" spans="1:31" s="7" customFormat="1" ht="15.95" customHeight="1" x14ac:dyDescent="0.2">
      <c r="A35" s="272"/>
      <c r="B35" s="260"/>
      <c r="C35" s="24" t="s">
        <v>138</v>
      </c>
      <c r="D35" s="80" t="s">
        <v>150</v>
      </c>
      <c r="E35" s="269"/>
      <c r="F35" s="61" t="s">
        <v>348</v>
      </c>
      <c r="G35" s="61" t="s">
        <v>143</v>
      </c>
      <c r="H35" s="91" t="s">
        <v>160</v>
      </c>
      <c r="I35" s="62">
        <v>42370</v>
      </c>
      <c r="J35" s="92">
        <v>5</v>
      </c>
      <c r="K35" s="92">
        <v>35</v>
      </c>
      <c r="L35" s="92">
        <v>70</v>
      </c>
      <c r="M35" s="92">
        <v>10</v>
      </c>
      <c r="N35" s="92">
        <v>70</v>
      </c>
      <c r="O35" s="92">
        <v>140</v>
      </c>
      <c r="P35" s="92" t="s">
        <v>30</v>
      </c>
      <c r="Q35" s="83" t="s">
        <v>150</v>
      </c>
      <c r="R35" s="22" t="s">
        <v>337</v>
      </c>
      <c r="S35" s="22" t="s">
        <v>30</v>
      </c>
      <c r="T35" s="22" t="s">
        <v>30</v>
      </c>
      <c r="U35" s="22">
        <v>2000</v>
      </c>
      <c r="V35" s="22">
        <v>6000</v>
      </c>
      <c r="W35" s="83" t="s">
        <v>116</v>
      </c>
      <c r="X35" s="32">
        <f>IF($W35="MM1",'2018 GTCMHI Medical Plan Rates'!$R$12,IF($W35="MM2",'2018 GTCMHI Medical Plan Rates'!$R$13,IF($W35="MM3",'2018 GTCMHI Medical Plan Rates'!$R$14,IF($W35="MM5",'2018 GTCMHI Medical Plan Rates'!$R$15,IF($W35="MM6",'2018 GTCMHI Medical Plan Rates'!$R$16,IF($W35="MM7",'2018 GTCMHI Medical Plan Rates'!$R$17,IF($W35="PPO1",'2018 GTCMHI Medical Plan Rates'!$R$8,IF($W35="PPO2",'2018 GTCMHI Medical Plan Rates'!$R$9,IF($W35="PPO3",'2018 GTCMHI Medical Plan Rates'!$R$10,IF($W35="PPOT",'2018 GTCMHI Medical Plan Rates'!$R$11,IF($W35="ACA-P",'2018 GTCMHIC Metal Level Plans'!$C$29,IF($W35="ACA-G",'2018 GTCMHIC Metal Level Plans'!$C$34,IF($W35="ACA-S",'2018 GTCMHIC Metal Level Plans'!$C$39,IF($W35="ACA-B",'2018 GTCMHIC Metal Level Plans'!$C$44,IF($W35="MS-1",'Medicare Supplement Premiums'!$L$8,IF($W35="MS-2",'Medicare Supplement Premiums'!$L$9,IF($W35="MS-3",'Medicare Supplement Premiums'!$L$10,IF($W35="MS-4",'Medicare Supplement Premiums'!$L$11,IF($W35="MS-5",'Medicare Supplement Premiums'!$L$12," ")))))))))))))))))))</f>
        <v>477.71719631999997</v>
      </c>
      <c r="Y35" s="96">
        <f>IF($P35="2T1",'2018 GTCMHIC 2-Tier Rx Plans'!$C$30,IF($P35="2T2",'2018 GTCMHIC 2-Tier Rx Plans'!$D$30,IF($P35="2T3",'2018 GTCMHIC 2-Tier Rx Plans'!$E$30,IF($P35="3T3",'2018 GTCMHIC 3-Tier Rx Plans'!$C$30,IF($P35="3T5a",'2018 GTCMHIC 3-Tier Rx Plans'!$D$30,IF($P35="3T6",'2018 GTCMHIC 3-Tier Rx Plans'!$E$30,IF($P35="3T7",'2018 GTCMHIC 3-Tier Rx Plans'!$F$30,IF($P35="3T9",'2018 GTCMHIC 3-Tier Rx Plans'!$G$30,IF($P35="3T10",'2018 GTCMHIC 3-Tier Rx Plans'!$H$30,IF($P35="3T11",'2018 GTCMHIC 3-Tier Rx Plans'!$I$30,IF($P35="3T13",'2018 GTCMHIC 3-Tier Rx Plans'!$J$30,IF($W35="ACA-P",'2018 GTCMHIC Metal Level Plans'!$C$30,IF($W35="ACA-G",'2018 GTCMHIC Metal Level Plans'!$C$35,IF($W35="ACA-S",'2018 GTCMHIC Metal Level Plans'!$C$40,IF($W35="ACA-B",'2018 GTCMHIC Metal Level Plans'!$C$45,IF($W35="MS-1",'Medicare Supplement Premiums'!$M$8,IF($W35="MS-2",'Medicare Supplement Premiums'!$M$9,IF($W35="MS-3",'Medicare Supplement Premiums'!$M$10,IF($W35="MS-4",'Medicare Supplement Premiums'!$M$11,IF($W35="MS-5",'Medicare Supplement Premiums'!$M$12,IF($W35="MS-6",'Medicare Supplement Premiums'!$M$13," ")))))))))))))))))))))</f>
        <v>121.97800368</v>
      </c>
      <c r="Z35" s="96">
        <f t="shared" si="0"/>
        <v>599.6952</v>
      </c>
      <c r="AA35" s="96">
        <f>IF($W35="MM1",'2018 GTCMHI Medical Plan Rates'!$S$12,IF($W35="MM2",'2018 GTCMHI Medical Plan Rates'!$S$13,IF($W35="MM3",'2018 GTCMHI Medical Plan Rates'!$S$14,IF($W35="MM5",'2018 GTCMHI Medical Plan Rates'!$S$15,IF($W35="MM6",'2018 GTCMHI Medical Plan Rates'!$S$16,IF($W35="MM7",'2018 GTCMHI Medical Plan Rates'!$S$17,IF($W35="PPO1",'2018 GTCMHI Medical Plan Rates'!$S$8,IF($W35="PPO2",'2018 GTCMHI Medical Plan Rates'!$S$9,IF($W35="PPO3",'2018 GTCMHI Medical Plan Rates'!$S$10,IF($W35="PPOT",'2018 GTCMHI Medical Plan Rates'!$S$11,IF($W35="ACA-P",'2018 GTCMHIC Metal Level Plans'!$D$29,IF($W35="ACA-G",'2018 GTCMHIC Metal Level Plans'!$D$34,IF($W35="ACA-S",'2018 GTCMHIC Metal Level Plans'!$D$39,IF($W35="ACA-B",'2018 GTCMHIC Metal Level Plans'!$D$44,IF($W35="MS-1","n/a",IF($W35="MS-2",'Medicare Supplement Premiums'!$M$9,IF($W35="MS-3","n/a",IF($W35="MS-4","n/a",IF($W35="MS-5","n/a"," ")))))))))))))))))))</f>
        <v>1242.074652</v>
      </c>
      <c r="AB35" s="96">
        <f>IF($P35="2T1",'2018 GTCMHIC 2-Tier Rx Plans'!$C$31,IF($P35="2T2",'2018 GTCMHIC 2-Tier Rx Plans'!$D$31,IF($P35="2T3",'2018 GTCMHIC 2-Tier Rx Plans'!$E$31,IF($P35="3T3",'2018 GTCMHIC 3-Tier Rx Plans'!$C$31,IF($P35="3T5a",'2018 GTCMHIC 3-Tier Rx Plans'!$D$31,IF($P35="3T6",'2018 GTCMHIC 3-Tier Rx Plans'!$E$31,IF($P35="3T7",'2018 GTCMHIC 3-Tier Rx Plans'!$F$31,IF($P35="3T9",'2018 GTCMHIC 3-Tier Rx Plans'!$G$31,IF($P35="3T10",'2018 GTCMHIC 3-Tier Rx Plans'!$H$31,IF($P35="3T11",'2018 GTCMHIC 3-Tier Rx Plans'!$I$31,IF($P35="3T13",'2018 GTCMHIC 3-Tier Rx Plans'!$J$31,IF($W35="ACA-P",'2018 GTCMHIC Metal Level Plans'!$D$30,IF($W35="ACA-G",'2018 GTCMHIC Metal Level Plans'!$D$35,IF($W35="ACA-S",'2018 GTCMHIC Metal Level Plans'!$D$40,IF($W35="ACA-B",'2018 GTCMHIC Metal Level Plans'!$D$45," ")))))))))))))))</f>
        <v>317.14534800000001</v>
      </c>
      <c r="AC35" s="96">
        <f t="shared" si="1"/>
        <v>1559.22</v>
      </c>
      <c r="AD35" s="23"/>
    </row>
    <row r="36" spans="1:31" s="7" customFormat="1" ht="15.95" customHeight="1" x14ac:dyDescent="0.2">
      <c r="A36" s="272"/>
      <c r="B36" s="260"/>
      <c r="C36" s="24" t="s">
        <v>139</v>
      </c>
      <c r="D36" s="80" t="s">
        <v>150</v>
      </c>
      <c r="E36" s="269"/>
      <c r="F36" s="61" t="s">
        <v>349</v>
      </c>
      <c r="G36" s="61" t="s">
        <v>152</v>
      </c>
      <c r="H36" s="91" t="s">
        <v>160</v>
      </c>
      <c r="I36" s="62">
        <v>42370</v>
      </c>
      <c r="J36" s="92">
        <v>5</v>
      </c>
      <c r="K36" s="92">
        <v>35</v>
      </c>
      <c r="L36" s="92">
        <v>70</v>
      </c>
      <c r="M36" s="92">
        <v>10</v>
      </c>
      <c r="N36" s="92">
        <v>70</v>
      </c>
      <c r="O36" s="92">
        <v>140</v>
      </c>
      <c r="P36" s="92" t="s">
        <v>30</v>
      </c>
      <c r="Q36" s="107" t="s">
        <v>150</v>
      </c>
      <c r="R36" s="22" t="s">
        <v>337</v>
      </c>
      <c r="S36" s="22" t="s">
        <v>30</v>
      </c>
      <c r="T36" s="22" t="s">
        <v>30</v>
      </c>
      <c r="U36" s="22">
        <v>2000</v>
      </c>
      <c r="V36" s="22">
        <v>6000</v>
      </c>
      <c r="W36" s="107" t="s">
        <v>116</v>
      </c>
      <c r="X36" s="96">
        <f>IF($W36="MM1",'2018 GTCMHI Medical Plan Rates'!$R$12,IF($W36="MM2",'2018 GTCMHI Medical Plan Rates'!$R$13,IF($W36="MM3",'2018 GTCMHI Medical Plan Rates'!$R$14,IF($W36="MM5",'2018 GTCMHI Medical Plan Rates'!$R$15,IF($W36="MM6",'2018 GTCMHI Medical Plan Rates'!$R$16,IF($W36="MM7",'2018 GTCMHI Medical Plan Rates'!$R$17,IF($W36="PPO1",'2018 GTCMHI Medical Plan Rates'!$R$8,IF($W36="PPO2",'2018 GTCMHI Medical Plan Rates'!$R$9,IF($W36="PPO3",'2018 GTCMHI Medical Plan Rates'!$R$10,IF($W36="PPOT",'2018 GTCMHI Medical Plan Rates'!$R$11,IF($W36="ACA-P",'2018 GTCMHIC Metal Level Plans'!$C$29,IF($W36="ACA-G",'2018 GTCMHIC Metal Level Plans'!$C$34,IF($W36="ACA-S",'2018 GTCMHIC Metal Level Plans'!$C$39,IF($W36="ACA-B",'2018 GTCMHIC Metal Level Plans'!$C$44,IF($W36="MS-1",'Medicare Supplement Premiums'!$L$8,IF($W36="MS-2",'Medicare Supplement Premiums'!$L$9,IF($W36="MS-3",'Medicare Supplement Premiums'!$L$10,IF($W36="MS-4",'Medicare Supplement Premiums'!$L$11,IF($W36="MS-5",'Medicare Supplement Premiums'!$L$12," ")))))))))))))))))))</f>
        <v>477.71719631999997</v>
      </c>
      <c r="Y36" s="96">
        <f>IF($P36="2T1",'2018 GTCMHIC 2-Tier Rx Plans'!$C$30,IF($P36="2T2",'2018 GTCMHIC 2-Tier Rx Plans'!$D$30,IF($P36="2T3",'2018 GTCMHIC 2-Tier Rx Plans'!$E$30,IF($P36="3T3",'2018 GTCMHIC 3-Tier Rx Plans'!$C$30,IF($P36="3T5a",'2018 GTCMHIC 3-Tier Rx Plans'!$D$30,IF($P36="3T6",'2018 GTCMHIC 3-Tier Rx Plans'!$E$30,IF($P36="3T7",'2018 GTCMHIC 3-Tier Rx Plans'!$F$30,IF($P36="3T9",'2018 GTCMHIC 3-Tier Rx Plans'!$G$30,IF($P36="3T10",'2018 GTCMHIC 3-Tier Rx Plans'!$H$30,IF($P36="3T11",'2018 GTCMHIC 3-Tier Rx Plans'!$I$30,IF($P36="3T13",'2018 GTCMHIC 3-Tier Rx Plans'!$J$30,IF($W36="ACA-P",'2018 GTCMHIC Metal Level Plans'!$C$30,IF($W36="ACA-G",'2018 GTCMHIC Metal Level Plans'!$C$35,IF($W36="ACA-S",'2018 GTCMHIC Metal Level Plans'!$C$40,IF($W36="ACA-B",'2018 GTCMHIC Metal Level Plans'!$C$45,IF($W36="MS-1",'Medicare Supplement Premiums'!$M$8,IF($W36="MS-2",'Medicare Supplement Premiums'!$M$9,IF($W36="MS-3",'Medicare Supplement Premiums'!$M$10,IF($W36="MS-4",'Medicare Supplement Premiums'!$M$11,IF($W36="MS-5",'Medicare Supplement Premiums'!$M$12,IF($W36="MS-6",'Medicare Supplement Premiums'!$M$13," ")))))))))))))))))))))</f>
        <v>121.97800368</v>
      </c>
      <c r="Z36" s="96">
        <f t="shared" si="0"/>
        <v>599.6952</v>
      </c>
      <c r="AA36" s="96">
        <f>IF($W36="MM1",'2018 GTCMHI Medical Plan Rates'!$S$12,IF($W36="MM2",'2018 GTCMHI Medical Plan Rates'!$S$13,IF($W36="MM3",'2018 GTCMHI Medical Plan Rates'!$S$14,IF($W36="MM5",'2018 GTCMHI Medical Plan Rates'!$S$15,IF($W36="MM6",'2018 GTCMHI Medical Plan Rates'!$S$16,IF($W36="MM7",'2018 GTCMHI Medical Plan Rates'!$S$17,IF($W36="PPO1",'2018 GTCMHI Medical Plan Rates'!$S$8,IF($W36="PPO2",'2018 GTCMHI Medical Plan Rates'!$S$9,IF($W36="PPO3",'2018 GTCMHI Medical Plan Rates'!$S$10,IF($W36="PPOT",'2018 GTCMHI Medical Plan Rates'!$S$11,IF($W36="ACA-P",'2018 GTCMHIC Metal Level Plans'!$D$29,IF($W36="ACA-G",'2018 GTCMHIC Metal Level Plans'!$D$34,IF($W36="ACA-S",'2018 GTCMHIC Metal Level Plans'!$D$39,IF($W36="ACA-B",'2018 GTCMHIC Metal Level Plans'!$D$44,IF($W36="MS-1","n/a",IF($W36="MS-2",'Medicare Supplement Premiums'!$M$9,IF($W36="MS-3","n/a",IF($W36="MS-4","n/a",IF($W36="MS-5","n/a"," ")))))))))))))))))))</f>
        <v>1242.074652</v>
      </c>
      <c r="AB36" s="96">
        <f>IF($P36="2T1",'2018 GTCMHIC 2-Tier Rx Plans'!$C$31,IF($P36="2T2",'2018 GTCMHIC 2-Tier Rx Plans'!$D$31,IF($P36="2T3",'2018 GTCMHIC 2-Tier Rx Plans'!$E$31,IF($P36="3T3",'2018 GTCMHIC 3-Tier Rx Plans'!$C$31,IF($P36="3T5a",'2018 GTCMHIC 3-Tier Rx Plans'!$D$31,IF($P36="3T6",'2018 GTCMHIC 3-Tier Rx Plans'!$E$31,IF($P36="3T7",'2018 GTCMHIC 3-Tier Rx Plans'!$F$31,IF($P36="3T9",'2018 GTCMHIC 3-Tier Rx Plans'!$G$31,IF($P36="3T10",'2018 GTCMHIC 3-Tier Rx Plans'!$H$31,IF($P36="3T11",'2018 GTCMHIC 3-Tier Rx Plans'!$I$31,IF($P36="3T13",'2018 GTCMHIC 3-Tier Rx Plans'!$J$31,IF($W36="ACA-P",'2018 GTCMHIC Metal Level Plans'!$D$30,IF($W36="ACA-G",'2018 GTCMHIC Metal Level Plans'!$D$35,IF($W36="ACA-S",'2018 GTCMHIC Metal Level Plans'!$D$40,IF($W36="ACA-B",'2018 GTCMHIC Metal Level Plans'!$D$45," ")))))))))))))))</f>
        <v>317.14534800000001</v>
      </c>
      <c r="AC36" s="96">
        <f t="shared" si="1"/>
        <v>1559.22</v>
      </c>
      <c r="AD36" s="23"/>
    </row>
    <row r="37" spans="1:31" s="7" customFormat="1" ht="15.95" customHeight="1" x14ac:dyDescent="0.2">
      <c r="A37" s="272"/>
      <c r="B37" s="260"/>
      <c r="C37" s="24" t="s">
        <v>138</v>
      </c>
      <c r="D37" s="80" t="s">
        <v>341</v>
      </c>
      <c r="E37" s="269"/>
      <c r="F37" s="61" t="s">
        <v>350</v>
      </c>
      <c r="G37" s="61" t="s">
        <v>143</v>
      </c>
      <c r="H37" s="60" t="s">
        <v>340</v>
      </c>
      <c r="I37" s="62">
        <v>42370</v>
      </c>
      <c r="J37" s="22">
        <v>5</v>
      </c>
      <c r="K37" s="22">
        <v>35</v>
      </c>
      <c r="L37" s="22">
        <v>70</v>
      </c>
      <c r="M37" s="22">
        <v>10</v>
      </c>
      <c r="N37" s="22">
        <v>70</v>
      </c>
      <c r="O37" s="22">
        <v>140</v>
      </c>
      <c r="P37" s="22" t="s">
        <v>30</v>
      </c>
      <c r="Q37" s="83" t="s">
        <v>341</v>
      </c>
      <c r="R37" s="94">
        <v>0</v>
      </c>
      <c r="S37" s="95">
        <v>6550</v>
      </c>
      <c r="T37" s="95">
        <v>13100</v>
      </c>
      <c r="U37" s="22">
        <v>6550</v>
      </c>
      <c r="V37" s="22">
        <v>13100</v>
      </c>
      <c r="W37" s="83" t="s">
        <v>342</v>
      </c>
      <c r="X37" s="96">
        <f>IF($W37="MM1",'2018 GTCMHI Medical Plan Rates'!$R$12,IF($W37="MM2",'2018 GTCMHI Medical Plan Rates'!$R$13,IF($W37="MM3",'2018 GTCMHI Medical Plan Rates'!$R$14,IF($W37="MM5",'2018 GTCMHI Medical Plan Rates'!$R$15,IF($W37="MM6",'2018 GTCMHI Medical Plan Rates'!$R$16,IF($W37="MM7",'2018 GTCMHI Medical Plan Rates'!$R$17,IF($W37="PPO1",'2018 GTCMHI Medical Plan Rates'!$R$8,IF($W37="PPO2",'2018 GTCMHI Medical Plan Rates'!$R$9,IF($W37="PPO3",'2018 GTCMHI Medical Plan Rates'!$R$10,IF($W37="PPOT",'2018 GTCMHI Medical Plan Rates'!$R$11,IF($W37="ACA-P",'2018 GTCMHIC Metal Level Plans'!$C$29,IF($W37="ACA-G",'2018 GTCMHIC Metal Level Plans'!$C$34,IF($W37="ACA-S",'2018 GTCMHIC Metal Level Plans'!$C$39,IF($W37="ACA-B",'2018 GTCMHIC Metal Level Plans'!$C$44,IF($W37="MS-1",'Medicare Supplement Premiums'!$L$8,IF($W37="MS-2",'Medicare Supplement Premiums'!$L$9,IF($W37="MS-3",'Medicare Supplement Premiums'!$L$10,IF($W37="MS-4",'Medicare Supplement Premiums'!$L$11,IF($W37="MS-5",'Medicare Supplement Premiums'!$L$12," ")))))))))))))))))))</f>
        <v>264.47056272000003</v>
      </c>
      <c r="Y37" s="96">
        <f>IF($P37="2T1",'2018 GTCMHIC 2-Tier Rx Plans'!$C$30,IF($P37="2T2",'2018 GTCMHIC 2-Tier Rx Plans'!$D$30,IF($P37="2T3",'2018 GTCMHIC 2-Tier Rx Plans'!$E$30,IF($P37="3T3",'2018 GTCMHIC 3-Tier Rx Plans'!$C$30,IF($P37="3T5a",'2018 GTCMHIC 3-Tier Rx Plans'!$D$30,IF($P37="3T6",'2018 GTCMHIC 3-Tier Rx Plans'!$E$30,IF($P37="3T7",'2018 GTCMHIC 3-Tier Rx Plans'!$F$30,IF($P37="3T9",'2018 GTCMHIC 3-Tier Rx Plans'!$G$30,IF($P37="3T10",'2018 GTCMHIC 3-Tier Rx Plans'!$H$30,IF($P37="3T11",'2018 GTCMHIC 3-Tier Rx Plans'!$I$30,IF($P37="3T13",'2018 GTCMHIC 3-Tier Rx Plans'!$J$30,IF($W37="ACA-P",'2018 GTCMHIC Metal Level Plans'!$C$30,IF($W37="ACA-G",'2018 GTCMHIC Metal Level Plans'!$C$35,IF($W37="ACA-S",'2018 GTCMHIC Metal Level Plans'!$C$40,IF($W37="ACA-B",'2018 GTCMHIC Metal Level Plans'!$C$45,IF($W37="MS-1",'Medicare Supplement Premiums'!$M$8,IF($W37="MS-2",'Medicare Supplement Premiums'!$M$9,IF($W37="MS-3",'Medicare Supplement Premiums'!$M$10,IF($W37="MS-4",'Medicare Supplement Premiums'!$M$11,IF($W37="MS-5",'Medicare Supplement Premiums'!$M$12,IF($W37="MS-6",'Medicare Supplement Premiums'!$M$13," ")))))))))))))))))))))</f>
        <v>67.528637280000012</v>
      </c>
      <c r="Z37" s="96">
        <f t="shared" si="0"/>
        <v>331.99920000000003</v>
      </c>
      <c r="AA37" s="96">
        <f>IF($W37="MM1",'2018 GTCMHI Medical Plan Rates'!$S$12,IF($W37="MM2",'2018 GTCMHI Medical Plan Rates'!$S$13,IF($W37="MM3",'2018 GTCMHI Medical Plan Rates'!$S$14,IF($W37="MM5",'2018 GTCMHI Medical Plan Rates'!$S$15,IF($W37="MM6",'2018 GTCMHI Medical Plan Rates'!$S$16,IF($W37="MM7",'2018 GTCMHI Medical Plan Rates'!$S$17,IF($W37="PPO1",'2018 GTCMHI Medical Plan Rates'!$S$8,IF($W37="PPO2",'2018 GTCMHI Medical Plan Rates'!$S$9,IF($W37="PPO3",'2018 GTCMHI Medical Plan Rates'!$S$10,IF($W37="PPOT",'2018 GTCMHI Medical Plan Rates'!$S$11,IF($W37="ACA-P",'2018 GTCMHIC Metal Level Plans'!$D$29,IF($W37="ACA-G",'2018 GTCMHIC Metal Level Plans'!$D$34,IF($W37="ACA-S",'2018 GTCMHIC Metal Level Plans'!$D$39,IF($W37="ACA-B",'2018 GTCMHIC Metal Level Plans'!$D$44,IF($W37="MS-1","n/a",IF($W37="MS-2",'Medicare Supplement Premiums'!$M$9,IF($W37="MS-3","n/a",IF($W37="MS-4","n/a",IF($W37="MS-5","n/a"," ")))))))))))))))))))</f>
        <v>687.6168353600001</v>
      </c>
      <c r="AB37" s="96">
        <f>IF($P37="2T1",'2018 GTCMHIC 2-Tier Rx Plans'!$C$31,IF($P37="2T2",'2018 GTCMHIC 2-Tier Rx Plans'!$D$31,IF($P37="2T3",'2018 GTCMHIC 2-Tier Rx Plans'!$E$31,IF($P37="3T3",'2018 GTCMHIC 3-Tier Rx Plans'!$C$31,IF($P37="3T5a",'2018 GTCMHIC 3-Tier Rx Plans'!$D$31,IF($P37="3T6",'2018 GTCMHIC 3-Tier Rx Plans'!$E$31,IF($P37="3T7",'2018 GTCMHIC 3-Tier Rx Plans'!$F$31,IF($P37="3T9",'2018 GTCMHIC 3-Tier Rx Plans'!$G$31,IF($P37="3T10",'2018 GTCMHIC 3-Tier Rx Plans'!$H$31,IF($P37="3T11",'2018 GTCMHIC 3-Tier Rx Plans'!$I$31,IF($P37="3T13",'2018 GTCMHIC 3-Tier Rx Plans'!$J$31,IF($W37="ACA-P",'2018 GTCMHIC Metal Level Plans'!$D$30,IF($W37="ACA-G",'2018 GTCMHIC Metal Level Plans'!$D$35,IF($W37="ACA-S",'2018 GTCMHIC Metal Level Plans'!$D$40,IF($W37="ACA-B",'2018 GTCMHIC Metal Level Plans'!$D$45," ")))))))))))))))</f>
        <v>175.57276464</v>
      </c>
      <c r="AC37" s="96">
        <f t="shared" si="1"/>
        <v>863.18960000000015</v>
      </c>
      <c r="AD37" s="23"/>
    </row>
    <row r="38" spans="1:31" s="7" customFormat="1" ht="15.95" customHeight="1" x14ac:dyDescent="0.2">
      <c r="A38" s="272"/>
      <c r="B38" s="260"/>
      <c r="C38" s="24" t="s">
        <v>139</v>
      </c>
      <c r="D38" s="80" t="s">
        <v>341</v>
      </c>
      <c r="E38" s="269"/>
      <c r="F38" s="61" t="s">
        <v>351</v>
      </c>
      <c r="G38" s="61" t="s">
        <v>152</v>
      </c>
      <c r="H38" s="60" t="s">
        <v>340</v>
      </c>
      <c r="I38" s="62">
        <v>42370</v>
      </c>
      <c r="J38" s="22">
        <v>5</v>
      </c>
      <c r="K38" s="22">
        <v>35</v>
      </c>
      <c r="L38" s="22">
        <v>70</v>
      </c>
      <c r="M38" s="22">
        <v>10</v>
      </c>
      <c r="N38" s="22">
        <v>70</v>
      </c>
      <c r="O38" s="22">
        <v>140</v>
      </c>
      <c r="P38" s="22" t="s">
        <v>30</v>
      </c>
      <c r="Q38" s="107" t="s">
        <v>341</v>
      </c>
      <c r="R38" s="94">
        <v>0</v>
      </c>
      <c r="S38" s="95">
        <v>6550</v>
      </c>
      <c r="T38" s="95">
        <v>13100</v>
      </c>
      <c r="U38" s="22">
        <v>6550</v>
      </c>
      <c r="V38" s="22">
        <v>13100</v>
      </c>
      <c r="W38" s="107" t="s">
        <v>342</v>
      </c>
      <c r="X38" s="96">
        <f>IF($W38="MM1",'2018 GTCMHI Medical Plan Rates'!$R$12,IF($W38="MM2",'2018 GTCMHI Medical Plan Rates'!$R$13,IF($W38="MM3",'2018 GTCMHI Medical Plan Rates'!$R$14,IF($W38="MM5",'2018 GTCMHI Medical Plan Rates'!$R$15,IF($W38="MM6",'2018 GTCMHI Medical Plan Rates'!$R$16,IF($W38="MM7",'2018 GTCMHI Medical Plan Rates'!$R$17,IF($W38="PPO1",'2018 GTCMHI Medical Plan Rates'!$R$8,IF($W38="PPO2",'2018 GTCMHI Medical Plan Rates'!$R$9,IF($W38="PPO3",'2018 GTCMHI Medical Plan Rates'!$R$10,IF($W38="PPOT",'2018 GTCMHI Medical Plan Rates'!$R$11,IF($W38="ACA-P",'2018 GTCMHIC Metal Level Plans'!$C$29,IF($W38="ACA-G",'2018 GTCMHIC Metal Level Plans'!$C$34,IF($W38="ACA-S",'2018 GTCMHIC Metal Level Plans'!$C$39,IF($W38="ACA-B",'2018 GTCMHIC Metal Level Plans'!$C$44,IF($W38="MS-1",'Medicare Supplement Premiums'!$L$8,IF($W38="MS-2",'Medicare Supplement Premiums'!$L$9,IF($W38="MS-3",'Medicare Supplement Premiums'!$L$10,IF($W38="MS-4",'Medicare Supplement Premiums'!$L$11,IF($W38="MS-5",'Medicare Supplement Premiums'!$L$12," ")))))))))))))))))))</f>
        <v>264.47056272000003</v>
      </c>
      <c r="Y38" s="96">
        <f>IF($P38="2T1",'2018 GTCMHIC 2-Tier Rx Plans'!$C$30,IF($P38="2T2",'2018 GTCMHIC 2-Tier Rx Plans'!$D$30,IF($P38="2T3",'2018 GTCMHIC 2-Tier Rx Plans'!$E$30,IF($P38="3T3",'2018 GTCMHIC 3-Tier Rx Plans'!$C$30,IF($P38="3T5a",'2018 GTCMHIC 3-Tier Rx Plans'!$D$30,IF($P38="3T6",'2018 GTCMHIC 3-Tier Rx Plans'!$E$30,IF($P38="3T7",'2018 GTCMHIC 3-Tier Rx Plans'!$F$30,IF($P38="3T9",'2018 GTCMHIC 3-Tier Rx Plans'!$G$30,IF($P38="3T10",'2018 GTCMHIC 3-Tier Rx Plans'!$H$30,IF($P38="3T11",'2018 GTCMHIC 3-Tier Rx Plans'!$I$30,IF($P38="3T13",'2018 GTCMHIC 3-Tier Rx Plans'!$J$30,IF($W38="ACA-P",'2018 GTCMHIC Metal Level Plans'!$C$30,IF($W38="ACA-G",'2018 GTCMHIC Metal Level Plans'!$C$35,IF($W38="ACA-S",'2018 GTCMHIC Metal Level Plans'!$C$40,IF($W38="ACA-B",'2018 GTCMHIC Metal Level Plans'!$C$45,IF($W38="MS-1",'Medicare Supplement Premiums'!$M$8,IF($W38="MS-2",'Medicare Supplement Premiums'!$M$9,IF($W38="MS-3",'Medicare Supplement Premiums'!$M$10,IF($W38="MS-4",'Medicare Supplement Premiums'!$M$11,IF($W38="MS-5",'Medicare Supplement Premiums'!$M$12,IF($W38="MS-6",'Medicare Supplement Premiums'!$M$13," ")))))))))))))))))))))</f>
        <v>67.528637280000012</v>
      </c>
      <c r="Z38" s="96">
        <f t="shared" si="0"/>
        <v>331.99920000000003</v>
      </c>
      <c r="AA38" s="96">
        <f>IF($W38="MM1",'2018 GTCMHI Medical Plan Rates'!$S$12,IF($W38="MM2",'2018 GTCMHI Medical Plan Rates'!$S$13,IF($W38="MM3",'2018 GTCMHI Medical Plan Rates'!$S$14,IF($W38="MM5",'2018 GTCMHI Medical Plan Rates'!$S$15,IF($W38="MM6",'2018 GTCMHI Medical Plan Rates'!$S$16,IF($W38="MM7",'2018 GTCMHI Medical Plan Rates'!$S$17,IF($W38="PPO1",'2018 GTCMHI Medical Plan Rates'!$S$8,IF($W38="PPO2",'2018 GTCMHI Medical Plan Rates'!$S$9,IF($W38="PPO3",'2018 GTCMHI Medical Plan Rates'!$S$10,IF($W38="PPOT",'2018 GTCMHI Medical Plan Rates'!$S$11,IF($W38="ACA-P",'2018 GTCMHIC Metal Level Plans'!$D$29,IF($W38="ACA-G",'2018 GTCMHIC Metal Level Plans'!$D$34,IF($W38="ACA-S",'2018 GTCMHIC Metal Level Plans'!$D$39,IF($W38="ACA-B",'2018 GTCMHIC Metal Level Plans'!$D$44,IF($W38="MS-1","n/a",IF($W38="MS-2",'Medicare Supplement Premiums'!$M$9,IF($W38="MS-3","n/a",IF($W38="MS-4","n/a",IF($W38="MS-5","n/a"," ")))))))))))))))))))</f>
        <v>687.6168353600001</v>
      </c>
      <c r="AB38" s="96">
        <f>IF($P38="2T1",'2018 GTCMHIC 2-Tier Rx Plans'!$C$31,IF($P38="2T2",'2018 GTCMHIC 2-Tier Rx Plans'!$D$31,IF($P38="2T3",'2018 GTCMHIC 2-Tier Rx Plans'!$E$31,IF($P38="3T3",'2018 GTCMHIC 3-Tier Rx Plans'!$C$31,IF($P38="3T5a",'2018 GTCMHIC 3-Tier Rx Plans'!$D$31,IF($P38="3T6",'2018 GTCMHIC 3-Tier Rx Plans'!$E$31,IF($P38="3T7",'2018 GTCMHIC 3-Tier Rx Plans'!$F$31,IF($P38="3T9",'2018 GTCMHIC 3-Tier Rx Plans'!$G$31,IF($P38="3T10",'2018 GTCMHIC 3-Tier Rx Plans'!$H$31,IF($P38="3T11",'2018 GTCMHIC 3-Tier Rx Plans'!$I$31,IF($P38="3T13",'2018 GTCMHIC 3-Tier Rx Plans'!$J$31,IF($W38="ACA-P",'2018 GTCMHIC Metal Level Plans'!$D$30,IF($W38="ACA-G",'2018 GTCMHIC Metal Level Plans'!$D$35,IF($W38="ACA-S",'2018 GTCMHIC Metal Level Plans'!$D$40,IF($W38="ACA-B",'2018 GTCMHIC Metal Level Plans'!$D$45," ")))))))))))))))</f>
        <v>175.57276464</v>
      </c>
      <c r="AC38" s="96">
        <f t="shared" si="1"/>
        <v>863.18960000000015</v>
      </c>
      <c r="AD38" s="23"/>
    </row>
    <row r="39" spans="1:31" s="7" customFormat="1" ht="15.95" customHeight="1" x14ac:dyDescent="0.2">
      <c r="A39" s="273"/>
      <c r="B39" s="261"/>
      <c r="C39" s="24" t="s">
        <v>346</v>
      </c>
      <c r="D39" s="80" t="s">
        <v>347</v>
      </c>
      <c r="E39" s="270"/>
      <c r="F39" s="61" t="s">
        <v>145</v>
      </c>
      <c r="G39" s="61" t="s">
        <v>151</v>
      </c>
      <c r="H39" s="61" t="s">
        <v>159</v>
      </c>
      <c r="I39" s="62">
        <v>42370</v>
      </c>
      <c r="J39" s="9">
        <v>10</v>
      </c>
      <c r="K39" s="9">
        <v>25</v>
      </c>
      <c r="L39" s="9">
        <v>40</v>
      </c>
      <c r="M39" s="9">
        <v>20</v>
      </c>
      <c r="N39" s="9">
        <v>50</v>
      </c>
      <c r="O39" s="9">
        <v>80</v>
      </c>
      <c r="P39" s="107" t="s">
        <v>125</v>
      </c>
      <c r="Q39" s="83" t="s">
        <v>132</v>
      </c>
      <c r="R39" s="22" t="s">
        <v>30</v>
      </c>
      <c r="S39" s="22" t="s">
        <v>30</v>
      </c>
      <c r="T39" s="22" t="s">
        <v>30</v>
      </c>
      <c r="U39" s="22" t="s">
        <v>30</v>
      </c>
      <c r="V39" s="22" t="s">
        <v>30</v>
      </c>
      <c r="W39" s="83" t="s">
        <v>125</v>
      </c>
      <c r="X39" s="96">
        <f>IF($W39="MM1",'2018 GTCMHI Medical Plan Rates'!$R$12,IF($W39="MM2",'2018 GTCMHI Medical Plan Rates'!$R$13,IF($W39="MM3",'2018 GTCMHI Medical Plan Rates'!$R$14,IF($W39="MM5",'2018 GTCMHI Medical Plan Rates'!$R$15,IF($W39="MM6",'2018 GTCMHI Medical Plan Rates'!$R$16,IF($W39="MM7",'2018 GTCMHI Medical Plan Rates'!$R$17,IF($W39="PPO1",'2018 GTCMHI Medical Plan Rates'!$R$8,IF($W39="PPO2",'2018 GTCMHI Medical Plan Rates'!$R$9,IF($W39="PPO3",'2018 GTCMHI Medical Plan Rates'!$R$10,IF($W39="PPOT",'2018 GTCMHI Medical Plan Rates'!$R$11,IF($W39="ACA-P",'2018 GTCMHIC Metal Level Plans'!$C$29,IF($W39="ACA-G",'2018 GTCMHIC Metal Level Plans'!$C$34,IF($W39="ACA-S",'2018 GTCMHIC Metal Level Plans'!$C$39,IF($W39="ACA-B",'2018 GTCMHIC Metal Level Plans'!$C$44,IF($W39="MS-1",'Medicare Supplement Premiums'!$L$8,IF($W39="MS-2",'Medicare Supplement Premiums'!$L$9,IF($W39="MS-3",'Medicare Supplement Premiums'!$L$10,IF($W39="MS-4",'Medicare Supplement Premiums'!$L$11,IF($W39="MS-5",'Medicare Supplement Premiums'!$L$12," ")))))))))))))))))))</f>
        <v>253.91457000000003</v>
      </c>
      <c r="Y39" s="96">
        <f>IF($P39="2T1",'2018 GTCMHIC 2-Tier Rx Plans'!$C$30,IF($P39="2T2",'2018 GTCMHIC 2-Tier Rx Plans'!$D$30,IF($P39="2T3",'2018 GTCMHIC 2-Tier Rx Plans'!$E$30,IF($P39="3T3",'2018 GTCMHIC 3-Tier Rx Plans'!$C$30,IF($P39="3T5a",'2018 GTCMHIC 3-Tier Rx Plans'!$D$30,IF($P39="3T6",'2018 GTCMHIC 3-Tier Rx Plans'!$E$30,IF($P39="3T7",'2018 GTCMHIC 3-Tier Rx Plans'!$F$30,IF($P39="3T9",'2018 GTCMHIC 3-Tier Rx Plans'!$G$30,IF($P39="3T10",'2018 GTCMHIC 3-Tier Rx Plans'!$H$30,IF($P39="3T11",'2018 GTCMHIC 3-Tier Rx Plans'!$I$30,IF($P39="3T13",'2018 GTCMHIC 3-Tier Rx Plans'!$J$30,IF($W39="ACA-P",'2018 GTCMHIC Metal Level Plans'!$C$30,IF($W39="ACA-G",'2018 GTCMHIC Metal Level Plans'!$C$35,IF($W39="ACA-S",'2018 GTCMHIC Metal Level Plans'!$C$40,IF($W39="ACA-B",'2018 GTCMHIC Metal Level Plans'!$C$45,IF($W39="MS-1",'Medicare Supplement Premiums'!$M$8,IF($W39="MS-2",'Medicare Supplement Premiums'!$M$9,IF($W39="MS-3",'Medicare Supplement Premiums'!$M$10,IF($W39="MS-4",'Medicare Supplement Premiums'!$M$11,IF($W39="MS-5",'Medicare Supplement Premiums'!$M$12,IF($W39="MS-6",'Medicare Supplement Premiums'!$M$13," ")))))))))))))))))))))</f>
        <v>393.3482957913601</v>
      </c>
      <c r="Z39" s="96">
        <f t="shared" si="0"/>
        <v>647.26286579136013</v>
      </c>
      <c r="AA39" s="96"/>
      <c r="AB39" s="96"/>
      <c r="AC39" s="96"/>
      <c r="AD39" s="23"/>
      <c r="AE39" s="31"/>
    </row>
    <row r="40" spans="1:31" s="7" customFormat="1" ht="15.95" customHeight="1" x14ac:dyDescent="0.2">
      <c r="A40" s="254" t="s">
        <v>372</v>
      </c>
      <c r="B40" s="262">
        <v>4</v>
      </c>
      <c r="C40" s="98" t="s">
        <v>138</v>
      </c>
      <c r="D40" s="98" t="s">
        <v>150</v>
      </c>
      <c r="E40" s="230" t="s">
        <v>373</v>
      </c>
      <c r="F40" s="82" t="s">
        <v>142</v>
      </c>
      <c r="G40" s="82" t="s">
        <v>374</v>
      </c>
      <c r="H40" s="82" t="s">
        <v>160</v>
      </c>
      <c r="I40" s="44">
        <v>42736</v>
      </c>
      <c r="J40" s="14">
        <v>5</v>
      </c>
      <c r="K40" s="14">
        <v>35</v>
      </c>
      <c r="L40" s="14">
        <v>70</v>
      </c>
      <c r="M40" s="14">
        <v>10</v>
      </c>
      <c r="N40" s="14">
        <v>70</v>
      </c>
      <c r="O40" s="14">
        <v>140</v>
      </c>
      <c r="P40" s="14" t="s">
        <v>30</v>
      </c>
      <c r="Q40" s="109" t="s">
        <v>150</v>
      </c>
      <c r="R40" s="14" t="s">
        <v>337</v>
      </c>
      <c r="S40" s="14" t="s">
        <v>30</v>
      </c>
      <c r="T40" s="14" t="s">
        <v>30</v>
      </c>
      <c r="U40" s="14">
        <v>2000</v>
      </c>
      <c r="V40" s="14">
        <v>6000</v>
      </c>
      <c r="W40" s="109" t="s">
        <v>116</v>
      </c>
      <c r="X40" s="97">
        <f>IF($W40="MM1",'2018 GTCMHI Medical Plan Rates'!$R$12,IF($W40="MM2",'2018 GTCMHI Medical Plan Rates'!$R$13,IF($W40="MM3",'2018 GTCMHI Medical Plan Rates'!$R$14,IF($W40="MM5",'2018 GTCMHI Medical Plan Rates'!$R$15,IF($W40="MM6",'2018 GTCMHI Medical Plan Rates'!$R$16,IF($W40="MM7",'2018 GTCMHI Medical Plan Rates'!$R$17,IF($W40="PPO1",'2018 GTCMHI Medical Plan Rates'!$R$8,IF($W40="PPO2",'2018 GTCMHI Medical Plan Rates'!$R$9,IF($W40="PPO3",'2018 GTCMHI Medical Plan Rates'!$R$10,IF($W40="PPOT",'2018 GTCMHI Medical Plan Rates'!$R$11,IF($W40="ACA-P",'2018 GTCMHIC Metal Level Plans'!$C$29,IF($W40="ACA-G",'2018 GTCMHIC Metal Level Plans'!$C$34,IF($W40="ACA-S",'2018 GTCMHIC Metal Level Plans'!$C$39,IF($W40="ACA-B",'2018 GTCMHIC Metal Level Plans'!$C$44,IF($W40="MS-1",'Medicare Supplement Premiums'!$L$8,IF($W40="MS-2",'Medicare Supplement Premiums'!$L$9,IF($W40="MS-3",'Medicare Supplement Premiums'!$L$10,IF($W40="MS-4",'Medicare Supplement Premiums'!$L$11,IF($W40="MS-5",'Medicare Supplement Premiums'!$L$12," ")))))))))))))))))))</f>
        <v>477.71719631999997</v>
      </c>
      <c r="Y40" s="97">
        <f>IF($P40="2T1",'2018 GTCMHIC 2-Tier Rx Plans'!$C$30,IF($P40="2T2",'2018 GTCMHIC 2-Tier Rx Plans'!$D$30,IF($P40="2T3",'2018 GTCMHIC 2-Tier Rx Plans'!$E$30,IF($P40="3T3",'2018 GTCMHIC 3-Tier Rx Plans'!$C$30,IF($P40="3T5a",'2018 GTCMHIC 3-Tier Rx Plans'!$D$30,IF($P40="3T6",'2018 GTCMHIC 3-Tier Rx Plans'!$E$30,IF($P40="3T7",'2018 GTCMHIC 3-Tier Rx Plans'!$F$30,IF($P40="3T9",'2018 GTCMHIC 3-Tier Rx Plans'!$G$30,IF($P40="3T10",'2018 GTCMHIC 3-Tier Rx Plans'!$H$30,IF($P40="3T11",'2018 GTCMHIC 3-Tier Rx Plans'!$I$30,IF($P40="3T13",'2018 GTCMHIC 3-Tier Rx Plans'!$J$30,IF($W40="ACA-P",'2018 GTCMHIC Metal Level Plans'!$C$30,IF($W40="ACA-G",'2018 GTCMHIC Metal Level Plans'!$C$35,IF($W40="ACA-S",'2018 GTCMHIC Metal Level Plans'!$C$40,IF($W40="ACA-B",'2018 GTCMHIC Metal Level Plans'!$C$45,IF($W40="MS-1",'Medicare Supplement Premiums'!$M$8,IF($W40="MS-2",'Medicare Supplement Premiums'!$M$9,IF($W40="MS-3",'Medicare Supplement Premiums'!$M$10,IF($W40="MS-4",'Medicare Supplement Premiums'!$M$11,IF($W40="MS-5",'Medicare Supplement Premiums'!$M$12,IF($W40="MS-6",'Medicare Supplement Premiums'!$M$13," ")))))))))))))))))))))</f>
        <v>121.97800368</v>
      </c>
      <c r="Z40" s="97">
        <f t="shared" si="0"/>
        <v>599.6952</v>
      </c>
      <c r="AA40" s="97">
        <f>IF($W40="MM1",'2018 GTCMHI Medical Plan Rates'!$S$12,IF($W40="MM2",'2018 GTCMHI Medical Plan Rates'!$S$13,IF($W40="MM3",'2018 GTCMHI Medical Plan Rates'!$S$14,IF($W40="MM5",'2018 GTCMHI Medical Plan Rates'!$S$15,IF($W40="MM6",'2018 GTCMHI Medical Plan Rates'!$S$16,IF($W40="MM7",'2018 GTCMHI Medical Plan Rates'!$S$17,IF($W40="PPO1",'2018 GTCMHI Medical Plan Rates'!$S$8,IF($W40="PPO2",'2018 GTCMHI Medical Plan Rates'!$S$9,IF($W40="PPO3",'2018 GTCMHI Medical Plan Rates'!$S$10,IF($W40="PPOT",'2018 GTCMHI Medical Plan Rates'!$S$11,IF($W40="ACA-P",'2018 GTCMHIC Metal Level Plans'!$D$29,IF($W40="ACA-G",'2018 GTCMHIC Metal Level Plans'!$D$34,IF($W40="ACA-S",'2018 GTCMHIC Metal Level Plans'!$D$39,IF($W40="ACA-B",'2018 GTCMHIC Metal Level Plans'!$D$44,IF($W40="MS-1","n/a",IF($W40="MS-2",'Medicare Supplement Premiums'!$M$9,IF($W40="MS-3","n/a",IF($W40="MS-4","n/a",IF($W40="MS-5","n/a"," ")))))))))))))))))))</f>
        <v>1242.074652</v>
      </c>
      <c r="AB40" s="97">
        <f>IF($P40="2T1",'2018 GTCMHIC 2-Tier Rx Plans'!$C$31,IF($P40="2T2",'2018 GTCMHIC 2-Tier Rx Plans'!$D$31,IF($P40="2T3",'2018 GTCMHIC 2-Tier Rx Plans'!$E$31,IF($P40="3T3",'2018 GTCMHIC 3-Tier Rx Plans'!$C$31,IF($P40="3T5a",'2018 GTCMHIC 3-Tier Rx Plans'!$D$31,IF($P40="3T6",'2018 GTCMHIC 3-Tier Rx Plans'!$E$31,IF($P40="3T7",'2018 GTCMHIC 3-Tier Rx Plans'!$F$31,IF($P40="3T9",'2018 GTCMHIC 3-Tier Rx Plans'!$G$31,IF($P40="3T10",'2018 GTCMHIC 3-Tier Rx Plans'!$H$31,IF($P40="3T11",'2018 GTCMHIC 3-Tier Rx Plans'!$I$31,IF($P40="3T13",'2018 GTCMHIC 3-Tier Rx Plans'!$J$31,IF($W40="ACA-P",'2018 GTCMHIC Metal Level Plans'!$D$30,IF($W40="ACA-G",'2018 GTCMHIC Metal Level Plans'!$D$35,IF($W40="ACA-S",'2018 GTCMHIC Metal Level Plans'!$D$40,IF($W40="ACA-B",'2018 GTCMHIC Metal Level Plans'!$D$45," ")))))))))))))))</f>
        <v>317.14534800000001</v>
      </c>
      <c r="AC40" s="97">
        <f t="shared" si="1"/>
        <v>1559.22</v>
      </c>
      <c r="AD40" s="23"/>
      <c r="AE40" s="31"/>
    </row>
    <row r="41" spans="1:31" s="7" customFormat="1" ht="15.95" customHeight="1" x14ac:dyDescent="0.2">
      <c r="A41" s="255"/>
      <c r="B41" s="263"/>
      <c r="C41" s="98" t="s">
        <v>139</v>
      </c>
      <c r="D41" s="98" t="s">
        <v>150</v>
      </c>
      <c r="E41" s="231"/>
      <c r="F41" s="82" t="s">
        <v>144</v>
      </c>
      <c r="G41" s="82" t="s">
        <v>152</v>
      </c>
      <c r="H41" s="82" t="s">
        <v>160</v>
      </c>
      <c r="I41" s="44">
        <v>42736</v>
      </c>
      <c r="J41" s="14">
        <v>5</v>
      </c>
      <c r="K41" s="14">
        <v>35</v>
      </c>
      <c r="L41" s="14">
        <v>70</v>
      </c>
      <c r="M41" s="14">
        <v>10</v>
      </c>
      <c r="N41" s="14">
        <v>70</v>
      </c>
      <c r="O41" s="14">
        <v>140</v>
      </c>
      <c r="P41" s="14" t="s">
        <v>30</v>
      </c>
      <c r="Q41" s="109" t="s">
        <v>150</v>
      </c>
      <c r="R41" s="14" t="s">
        <v>337</v>
      </c>
      <c r="S41" s="14" t="s">
        <v>30</v>
      </c>
      <c r="T41" s="14" t="s">
        <v>30</v>
      </c>
      <c r="U41" s="14">
        <v>2000</v>
      </c>
      <c r="V41" s="14">
        <v>6000</v>
      </c>
      <c r="W41" s="109" t="s">
        <v>116</v>
      </c>
      <c r="X41" s="97">
        <f>IF($W41="MM1",'2018 GTCMHI Medical Plan Rates'!$R$12,IF($W41="MM2",'2018 GTCMHI Medical Plan Rates'!$R$13,IF($W41="MM3",'2018 GTCMHI Medical Plan Rates'!$R$14,IF($W41="MM5",'2018 GTCMHI Medical Plan Rates'!$R$15,IF($W41="MM6",'2018 GTCMHI Medical Plan Rates'!$R$16,IF($W41="MM7",'2018 GTCMHI Medical Plan Rates'!$R$17,IF($W41="PPO1",'2018 GTCMHI Medical Plan Rates'!$R$8,IF($W41="PPO2",'2018 GTCMHI Medical Plan Rates'!$R$9,IF($W41="PPO3",'2018 GTCMHI Medical Plan Rates'!$R$10,IF($W41="PPOT",'2018 GTCMHI Medical Plan Rates'!$R$11,IF($W41="ACA-P",'2018 GTCMHIC Metal Level Plans'!$C$29,IF($W41="ACA-G",'2018 GTCMHIC Metal Level Plans'!$C$34,IF($W41="ACA-S",'2018 GTCMHIC Metal Level Plans'!$C$39,IF($W41="ACA-B",'2018 GTCMHIC Metal Level Plans'!$C$44,IF($W41="MS-1",'Medicare Supplement Premiums'!$L$8,IF($W41="MS-2",'Medicare Supplement Premiums'!$L$9,IF($W41="MS-3",'Medicare Supplement Premiums'!$L$10,IF($W41="MS-4",'Medicare Supplement Premiums'!$L$11,IF($W41="MS-5",'Medicare Supplement Premiums'!$L$12," ")))))))))))))))))))</f>
        <v>477.71719631999997</v>
      </c>
      <c r="Y41" s="97">
        <f>IF($P41="2T1",'2018 GTCMHIC 2-Tier Rx Plans'!$C$30,IF($P41="2T2",'2018 GTCMHIC 2-Tier Rx Plans'!$D$30,IF($P41="2T3",'2018 GTCMHIC 2-Tier Rx Plans'!$E$30,IF($P41="3T3",'2018 GTCMHIC 3-Tier Rx Plans'!$C$30,IF($P41="3T5a",'2018 GTCMHIC 3-Tier Rx Plans'!$D$30,IF($P41="3T6",'2018 GTCMHIC 3-Tier Rx Plans'!$E$30,IF($P41="3T7",'2018 GTCMHIC 3-Tier Rx Plans'!$F$30,IF($P41="3T9",'2018 GTCMHIC 3-Tier Rx Plans'!$G$30,IF($P41="3T10",'2018 GTCMHIC 3-Tier Rx Plans'!$H$30,IF($P41="3T11",'2018 GTCMHIC 3-Tier Rx Plans'!$I$30,IF($P41="3T13",'2018 GTCMHIC 3-Tier Rx Plans'!$J$30,IF($W41="ACA-P",'2018 GTCMHIC Metal Level Plans'!$C$30,IF($W41="ACA-G",'2018 GTCMHIC Metal Level Plans'!$C$35,IF($W41="ACA-S",'2018 GTCMHIC Metal Level Plans'!$C$40,IF($W41="ACA-B",'2018 GTCMHIC Metal Level Plans'!$C$45,IF($W41="MS-1",'Medicare Supplement Premiums'!$M$8,IF($W41="MS-2",'Medicare Supplement Premiums'!$M$9,IF($W41="MS-3",'Medicare Supplement Premiums'!$M$10,IF($W41="MS-4",'Medicare Supplement Premiums'!$M$11,IF($W41="MS-5",'Medicare Supplement Premiums'!$M$12,IF($W41="MS-6",'Medicare Supplement Premiums'!$M$13," ")))))))))))))))))))))</f>
        <v>121.97800368</v>
      </c>
      <c r="Z41" s="97">
        <f t="shared" si="0"/>
        <v>599.6952</v>
      </c>
      <c r="AA41" s="97">
        <f>IF($W41="MM1",'2018 GTCMHI Medical Plan Rates'!$S$12,IF($W41="MM2",'2018 GTCMHI Medical Plan Rates'!$S$13,IF($W41="MM3",'2018 GTCMHI Medical Plan Rates'!$S$14,IF($W41="MM5",'2018 GTCMHI Medical Plan Rates'!$S$15,IF($W41="MM6",'2018 GTCMHI Medical Plan Rates'!$S$16,IF($W41="MM7",'2018 GTCMHI Medical Plan Rates'!$S$17,IF($W41="PPO1",'2018 GTCMHI Medical Plan Rates'!$S$8,IF($W41="PPO2",'2018 GTCMHI Medical Plan Rates'!$S$9,IF($W41="PPO3",'2018 GTCMHI Medical Plan Rates'!$S$10,IF($W41="PPOT",'2018 GTCMHI Medical Plan Rates'!$S$11,IF($W41="ACA-P",'2018 GTCMHIC Metal Level Plans'!$D$29,IF($W41="ACA-G",'2018 GTCMHIC Metal Level Plans'!$D$34,IF($W41="ACA-S",'2018 GTCMHIC Metal Level Plans'!$D$39,IF($W41="ACA-B",'2018 GTCMHIC Metal Level Plans'!$D$44,IF($W41="MS-1","n/a",IF($W41="MS-2",'Medicare Supplement Premiums'!$M$9,IF($W41="MS-3","n/a",IF($W41="MS-4","n/a",IF($W41="MS-5","n/a"," ")))))))))))))))))))</f>
        <v>1242.074652</v>
      </c>
      <c r="AB41" s="97">
        <f>IF($P41="2T1",'2018 GTCMHIC 2-Tier Rx Plans'!$C$31,IF($P41="2T2",'2018 GTCMHIC 2-Tier Rx Plans'!$D$31,IF($P41="2T3",'2018 GTCMHIC 2-Tier Rx Plans'!$E$31,IF($P41="3T3",'2018 GTCMHIC 3-Tier Rx Plans'!$C$31,IF($P41="3T5a",'2018 GTCMHIC 3-Tier Rx Plans'!$D$31,IF($P41="3T6",'2018 GTCMHIC 3-Tier Rx Plans'!$E$31,IF($P41="3T7",'2018 GTCMHIC 3-Tier Rx Plans'!$F$31,IF($P41="3T9",'2018 GTCMHIC 3-Tier Rx Plans'!$G$31,IF($P41="3T10",'2018 GTCMHIC 3-Tier Rx Plans'!$H$31,IF($P41="3T11",'2018 GTCMHIC 3-Tier Rx Plans'!$I$31,IF($P41="3T13",'2018 GTCMHIC 3-Tier Rx Plans'!$J$31,IF($W41="ACA-P",'2018 GTCMHIC Metal Level Plans'!$D$30,IF($W41="ACA-G",'2018 GTCMHIC Metal Level Plans'!$D$35,IF($W41="ACA-S",'2018 GTCMHIC Metal Level Plans'!$D$40,IF($W41="ACA-B",'2018 GTCMHIC Metal Level Plans'!$D$45," ")))))))))))))))</f>
        <v>317.14534800000001</v>
      </c>
      <c r="AC41" s="97">
        <f t="shared" si="1"/>
        <v>1559.22</v>
      </c>
      <c r="AD41" s="23"/>
      <c r="AE41" s="31"/>
    </row>
    <row r="42" spans="1:31" s="7" customFormat="1" ht="15.95" customHeight="1" x14ac:dyDescent="0.2">
      <c r="A42" s="243" t="s">
        <v>23</v>
      </c>
      <c r="B42" s="138">
        <v>5</v>
      </c>
      <c r="C42" s="245" t="s">
        <v>138</v>
      </c>
      <c r="D42" s="246"/>
      <c r="E42" s="238" t="s">
        <v>164</v>
      </c>
      <c r="F42" s="60" t="s">
        <v>142</v>
      </c>
      <c r="G42" s="60" t="s">
        <v>143</v>
      </c>
      <c r="H42" s="60" t="s">
        <v>165</v>
      </c>
      <c r="I42" s="107" t="s">
        <v>90</v>
      </c>
      <c r="J42" s="27">
        <v>0.2</v>
      </c>
      <c r="K42" s="27">
        <v>0.3</v>
      </c>
      <c r="L42" s="27">
        <v>0.5</v>
      </c>
      <c r="M42" s="27">
        <v>0.2</v>
      </c>
      <c r="N42" s="27">
        <v>0.3</v>
      </c>
      <c r="O42" s="27">
        <v>0.5</v>
      </c>
      <c r="P42" s="22" t="s">
        <v>73</v>
      </c>
      <c r="Q42" s="107" t="s">
        <v>75</v>
      </c>
      <c r="R42" s="22" t="s">
        <v>30</v>
      </c>
      <c r="S42" s="22">
        <v>100</v>
      </c>
      <c r="T42" s="22">
        <v>300</v>
      </c>
      <c r="U42" s="22">
        <v>400</v>
      </c>
      <c r="V42" s="22">
        <v>1200</v>
      </c>
      <c r="W42" s="107" t="s">
        <v>59</v>
      </c>
      <c r="X42" s="96">
        <f>IF($W42="MM1",'2018 GTCMHI Medical Plan Rates'!$R$12,IF($W42="MM2",'2018 GTCMHI Medical Plan Rates'!$R$13,IF($W42="MM3",'2018 GTCMHI Medical Plan Rates'!$R$14,IF($W42="MM5",'2018 GTCMHI Medical Plan Rates'!$R$15,IF($W42="MM6",'2018 GTCMHI Medical Plan Rates'!$R$16,IF($W42="MM7",'2018 GTCMHI Medical Plan Rates'!$R$17,IF($W42="PPO1",'2018 GTCMHI Medical Plan Rates'!$R$8,IF($W42="PPO2",'2018 GTCMHI Medical Plan Rates'!$R$9,IF($W42="PPO3",'2018 GTCMHI Medical Plan Rates'!$R$10,IF($W42="PPOT",'2018 GTCMHI Medical Plan Rates'!$R$11,IF($W42="ACA-P",'2018 GTCMHIC Metal Level Plans'!$C$29,IF($W42="ACA-G",'2018 GTCMHIC Metal Level Plans'!$C$34,IF($W42="ACA-S",'2018 GTCMHIC Metal Level Plans'!$C$39,IF($W42="ACA-B",'2018 GTCMHIC Metal Level Plans'!$C$44,IF($W42="MS-1",'Medicare Supplement Premiums'!$L$8,IF($W42="MS-2",'Medicare Supplement Premiums'!$L$9,IF($W42="MS-3",'Medicare Supplement Premiums'!$L$10,IF($W42="MS-4",'Medicare Supplement Premiums'!$L$11,IF($W42="MS-5",'Medicare Supplement Premiums'!$L$12," ")))))))))))))))))))</f>
        <v>714.57</v>
      </c>
      <c r="Y42" s="96">
        <f>IF($P42="2T1",'2018 GTCMHIC 2-Tier Rx Plans'!$C$30,IF($P42="2T2",'2018 GTCMHIC 2-Tier Rx Plans'!$D$30,IF($P42="2T3",'2018 GTCMHIC 2-Tier Rx Plans'!$E$30,IF($P42="3T3",'2018 GTCMHIC 3-Tier Rx Plans'!$C$30,IF($P42="3T5a",'2018 GTCMHIC 3-Tier Rx Plans'!$D$30,IF($P42="3T6",'2018 GTCMHIC 3-Tier Rx Plans'!$E$30,IF($P42="3T7",'2018 GTCMHIC 3-Tier Rx Plans'!$F$30,IF($P42="3T9",'2018 GTCMHIC 3-Tier Rx Plans'!$G$30,IF($P42="3T10",'2018 GTCMHIC 3-Tier Rx Plans'!$H$30,IF($P42="3T11",'2018 GTCMHIC 3-Tier Rx Plans'!$I$30,IF($P42="3T13",'2018 GTCMHIC 3-Tier Rx Plans'!$J$30,IF($W42="ACA-P",'2018 GTCMHIC Metal Level Plans'!$C$30,IF($W42="ACA-G",'2018 GTCMHIC Metal Level Plans'!$C$35,IF($W42="ACA-S",'2018 GTCMHIC Metal Level Plans'!$C$40,IF($W42="ACA-B",'2018 GTCMHIC Metal Level Plans'!$C$45,IF($W42="MS-1",'Medicare Supplement Premiums'!$M$8,IF($W42="MS-2",'Medicare Supplement Premiums'!$M$9,IF($W42="MS-3",'Medicare Supplement Premiums'!$M$10,IF($W42="MS-4",'Medicare Supplement Premiums'!$M$11,IF($W42="MS-5",'Medicare Supplement Premiums'!$M$12,IF($W42="MS-6",'Medicare Supplement Premiums'!$M$13," ")))))))))))))))))))))</f>
        <v>101.5</v>
      </c>
      <c r="Z42" s="96">
        <f t="shared" si="0"/>
        <v>816.07</v>
      </c>
      <c r="AA42" s="96">
        <f>IF($W42="MM1",'2018 GTCMHI Medical Plan Rates'!$S$12,IF($W42="MM2",'2018 GTCMHI Medical Plan Rates'!$S$13,IF($W42="MM3",'2018 GTCMHI Medical Plan Rates'!$S$14,IF($W42="MM5",'2018 GTCMHI Medical Plan Rates'!$S$15,IF($W42="MM6",'2018 GTCMHI Medical Plan Rates'!$S$16,IF($W42="MM7",'2018 GTCMHI Medical Plan Rates'!$S$17,IF($W42="PPO1",'2018 GTCMHI Medical Plan Rates'!$S$8,IF($W42="PPO2",'2018 GTCMHI Medical Plan Rates'!$S$9,IF($W42="PPO3",'2018 GTCMHI Medical Plan Rates'!$S$10,IF($W42="PPOT",'2018 GTCMHI Medical Plan Rates'!$S$11,IF($W42="ACA-P",'2018 GTCMHIC Metal Level Plans'!$D$29,IF($W42="ACA-G",'2018 GTCMHIC Metal Level Plans'!$D$34,IF($W42="ACA-S",'2018 GTCMHIC Metal Level Plans'!$D$39,IF($W42="ACA-B",'2018 GTCMHIC Metal Level Plans'!$D$44,IF($W42="MS-1","n/a",IF($W42="MS-2",'Medicare Supplement Premiums'!$M$9,IF($W42="MS-3","n/a",IF($W42="MS-4","n/a",IF($W42="MS-5","n/a"," ")))))))))))))))))))</f>
        <v>1542.9</v>
      </c>
      <c r="AB42" s="96">
        <f>IF($P42="2T1",'2018 GTCMHIC 2-Tier Rx Plans'!$C$31,IF($P42="2T2",'2018 GTCMHIC 2-Tier Rx Plans'!$D$31,IF($P42="2T3",'2018 GTCMHIC 2-Tier Rx Plans'!$E$31,IF($P42="3T3",'2018 GTCMHIC 3-Tier Rx Plans'!$C$31,IF($P42="3T5a",'2018 GTCMHIC 3-Tier Rx Plans'!$D$31,IF($P42="3T6",'2018 GTCMHIC 3-Tier Rx Plans'!$E$31,IF($P42="3T7",'2018 GTCMHIC 3-Tier Rx Plans'!$F$31,IF($P42="3T9",'2018 GTCMHIC 3-Tier Rx Plans'!$G$31,IF($P42="3T10",'2018 GTCMHIC 3-Tier Rx Plans'!$H$31,IF($P42="3T11",'2018 GTCMHIC 3-Tier Rx Plans'!$I$31,IF($P42="3T13",'2018 GTCMHIC 3-Tier Rx Plans'!$J$31,IF($W42="ACA-P",'2018 GTCMHIC Metal Level Plans'!$D$30,IF($W42="ACA-G",'2018 GTCMHIC Metal Level Plans'!$D$35,IF($W42="ACA-S",'2018 GTCMHIC Metal Level Plans'!$D$40,IF($W42="ACA-B",'2018 GTCMHIC Metal Level Plans'!$D$45," ")))))))))))))))</f>
        <v>219.98</v>
      </c>
      <c r="AC42" s="96">
        <f t="shared" si="1"/>
        <v>1762.88</v>
      </c>
      <c r="AD42" s="23"/>
    </row>
    <row r="43" spans="1:31" s="7" customFormat="1" ht="15.95" customHeight="1" x14ac:dyDescent="0.2">
      <c r="A43" s="244"/>
      <c r="B43" s="139"/>
      <c r="C43" s="245" t="s">
        <v>139</v>
      </c>
      <c r="D43" s="246"/>
      <c r="E43" s="240"/>
      <c r="F43" s="60" t="s">
        <v>144</v>
      </c>
      <c r="G43" s="60" t="s">
        <v>144</v>
      </c>
      <c r="H43" s="60" t="s">
        <v>165</v>
      </c>
      <c r="I43" s="107" t="s">
        <v>90</v>
      </c>
      <c r="J43" s="27">
        <v>0.2</v>
      </c>
      <c r="K43" s="27">
        <v>0.3</v>
      </c>
      <c r="L43" s="27">
        <v>0.5</v>
      </c>
      <c r="M43" s="27">
        <v>0.2</v>
      </c>
      <c r="N43" s="27">
        <v>0.3</v>
      </c>
      <c r="O43" s="27">
        <v>0.5</v>
      </c>
      <c r="P43" s="22" t="s">
        <v>73</v>
      </c>
      <c r="Q43" s="107" t="s">
        <v>75</v>
      </c>
      <c r="R43" s="22" t="s">
        <v>30</v>
      </c>
      <c r="S43" s="22">
        <v>100</v>
      </c>
      <c r="T43" s="22">
        <v>300</v>
      </c>
      <c r="U43" s="22">
        <v>400</v>
      </c>
      <c r="V43" s="22">
        <v>1200</v>
      </c>
      <c r="W43" s="107" t="s">
        <v>59</v>
      </c>
      <c r="X43" s="96">
        <f>IF($W43="MM1",'2018 GTCMHI Medical Plan Rates'!$R$12,IF($W43="MM2",'2018 GTCMHI Medical Plan Rates'!$R$13,IF($W43="MM3",'2018 GTCMHI Medical Plan Rates'!$R$14,IF($W43="MM5",'2018 GTCMHI Medical Plan Rates'!$R$15,IF($W43="MM6",'2018 GTCMHI Medical Plan Rates'!$R$16,IF($W43="MM7",'2018 GTCMHI Medical Plan Rates'!$R$17,IF($W43="PPO1",'2018 GTCMHI Medical Plan Rates'!$R$8,IF($W43="PPO2",'2018 GTCMHI Medical Plan Rates'!$R$9,IF($W43="PPO3",'2018 GTCMHI Medical Plan Rates'!$R$10,IF($W43="PPOT",'2018 GTCMHI Medical Plan Rates'!$R$11,IF($W43="ACA-P",'2018 GTCMHIC Metal Level Plans'!$C$29,IF($W43="ACA-G",'2018 GTCMHIC Metal Level Plans'!$C$34,IF($W43="ACA-S",'2018 GTCMHIC Metal Level Plans'!$C$39,IF($W43="ACA-B",'2018 GTCMHIC Metal Level Plans'!$C$44,IF($W43="MS-1",'Medicare Supplement Premiums'!$L$8,IF($W43="MS-2",'Medicare Supplement Premiums'!$L$9,IF($W43="MS-3",'Medicare Supplement Premiums'!$L$10,IF($W43="MS-4",'Medicare Supplement Premiums'!$L$11,IF($W43="MS-5",'Medicare Supplement Premiums'!$L$12," ")))))))))))))))))))</f>
        <v>714.57</v>
      </c>
      <c r="Y43" s="96">
        <f>IF($P43="2T1",'2018 GTCMHIC 2-Tier Rx Plans'!$C$30,IF($P43="2T2",'2018 GTCMHIC 2-Tier Rx Plans'!$D$30,IF($P43="2T3",'2018 GTCMHIC 2-Tier Rx Plans'!$E$30,IF($P43="3T3",'2018 GTCMHIC 3-Tier Rx Plans'!$C$30,IF($P43="3T5a",'2018 GTCMHIC 3-Tier Rx Plans'!$D$30,IF($P43="3T6",'2018 GTCMHIC 3-Tier Rx Plans'!$E$30,IF($P43="3T7",'2018 GTCMHIC 3-Tier Rx Plans'!$F$30,IF($P43="3T9",'2018 GTCMHIC 3-Tier Rx Plans'!$G$30,IF($P43="3T10",'2018 GTCMHIC 3-Tier Rx Plans'!$H$30,IF($P43="3T11",'2018 GTCMHIC 3-Tier Rx Plans'!$I$30,IF($P43="3T13",'2018 GTCMHIC 3-Tier Rx Plans'!$J$30,IF($W43="ACA-P",'2018 GTCMHIC Metal Level Plans'!$C$30,IF($W43="ACA-G",'2018 GTCMHIC Metal Level Plans'!$C$35,IF($W43="ACA-S",'2018 GTCMHIC Metal Level Plans'!$C$40,IF($W43="ACA-B",'2018 GTCMHIC Metal Level Plans'!$C$45,IF($W43="MS-1",'Medicare Supplement Premiums'!$M$8,IF($W43="MS-2",'Medicare Supplement Premiums'!$M$9,IF($W43="MS-3",'Medicare Supplement Premiums'!$M$10,IF($W43="MS-4",'Medicare Supplement Premiums'!$M$11,IF($W43="MS-5",'Medicare Supplement Premiums'!$M$12,IF($W43="MS-6",'Medicare Supplement Premiums'!$M$13," ")))))))))))))))))))))</f>
        <v>101.5</v>
      </c>
      <c r="Z43" s="96">
        <f t="shared" si="0"/>
        <v>816.07</v>
      </c>
      <c r="AA43" s="96">
        <f>IF($W43="MM1",'2018 GTCMHI Medical Plan Rates'!$S$12,IF($W43="MM2",'2018 GTCMHI Medical Plan Rates'!$S$13,IF($W43="MM3",'2018 GTCMHI Medical Plan Rates'!$S$14,IF($W43="MM5",'2018 GTCMHI Medical Plan Rates'!$S$15,IF($W43="MM6",'2018 GTCMHI Medical Plan Rates'!$S$16,IF($W43="MM7",'2018 GTCMHI Medical Plan Rates'!$S$17,IF($W43="PPO1",'2018 GTCMHI Medical Plan Rates'!$S$8,IF($W43="PPO2",'2018 GTCMHI Medical Plan Rates'!$S$9,IF($W43="PPO3",'2018 GTCMHI Medical Plan Rates'!$S$10,IF($W43="PPOT",'2018 GTCMHI Medical Plan Rates'!$S$11,IF($W43="ACA-P",'2018 GTCMHIC Metal Level Plans'!$D$29,IF($W43="ACA-G",'2018 GTCMHIC Metal Level Plans'!$D$34,IF($W43="ACA-S",'2018 GTCMHIC Metal Level Plans'!$D$39,IF($W43="ACA-B",'2018 GTCMHIC Metal Level Plans'!$D$44,IF($W43="MS-1","n/a",IF($W43="MS-2",'Medicare Supplement Premiums'!$M$9,IF($W43="MS-3","n/a",IF($W43="MS-4","n/a",IF($W43="MS-5","n/a"," ")))))))))))))))))))</f>
        <v>1542.9</v>
      </c>
      <c r="AB43" s="96">
        <f>IF($P43="2T1",'2018 GTCMHIC 2-Tier Rx Plans'!$C$31,IF($P43="2T2",'2018 GTCMHIC 2-Tier Rx Plans'!$D$31,IF($P43="2T3",'2018 GTCMHIC 2-Tier Rx Plans'!$E$31,IF($P43="3T3",'2018 GTCMHIC 3-Tier Rx Plans'!$C$31,IF($P43="3T5a",'2018 GTCMHIC 3-Tier Rx Plans'!$D$31,IF($P43="3T6",'2018 GTCMHIC 3-Tier Rx Plans'!$E$31,IF($P43="3T7",'2018 GTCMHIC 3-Tier Rx Plans'!$F$31,IF($P43="3T9",'2018 GTCMHIC 3-Tier Rx Plans'!$G$31,IF($P43="3T10",'2018 GTCMHIC 3-Tier Rx Plans'!$H$31,IF($P43="3T11",'2018 GTCMHIC 3-Tier Rx Plans'!$I$31,IF($P43="3T13",'2018 GTCMHIC 3-Tier Rx Plans'!$J$31,IF($W43="ACA-P",'2018 GTCMHIC Metal Level Plans'!$D$30,IF($W43="ACA-G",'2018 GTCMHIC Metal Level Plans'!$D$35,IF($W43="ACA-S",'2018 GTCMHIC Metal Level Plans'!$D$40,IF($W43="ACA-B",'2018 GTCMHIC Metal Level Plans'!$D$45," ")))))))))))))))</f>
        <v>219.98</v>
      </c>
      <c r="AC43" s="96">
        <f t="shared" si="1"/>
        <v>1762.88</v>
      </c>
      <c r="AD43" s="23"/>
    </row>
    <row r="44" spans="1:31" s="7" customFormat="1" ht="15.95" customHeight="1" x14ac:dyDescent="0.2">
      <c r="A44" s="264" t="s">
        <v>29</v>
      </c>
      <c r="B44" s="262">
        <v>6</v>
      </c>
      <c r="C44" s="267" t="s">
        <v>138</v>
      </c>
      <c r="D44" s="268"/>
      <c r="E44" s="230" t="s">
        <v>166</v>
      </c>
      <c r="F44" s="82" t="s">
        <v>142</v>
      </c>
      <c r="G44" s="82" t="s">
        <v>143</v>
      </c>
      <c r="H44" s="82" t="s">
        <v>157</v>
      </c>
      <c r="I44" s="109" t="s">
        <v>90</v>
      </c>
      <c r="J44" s="14">
        <v>5</v>
      </c>
      <c r="K44" s="14">
        <v>10</v>
      </c>
      <c r="L44" s="14">
        <v>25</v>
      </c>
      <c r="M44" s="14">
        <v>10</v>
      </c>
      <c r="N44" s="14">
        <v>20</v>
      </c>
      <c r="O44" s="14">
        <v>50</v>
      </c>
      <c r="P44" s="14" t="s">
        <v>63</v>
      </c>
      <c r="Q44" s="109" t="s">
        <v>82</v>
      </c>
      <c r="R44" s="14">
        <v>10</v>
      </c>
      <c r="S44" s="109" t="s">
        <v>30</v>
      </c>
      <c r="T44" s="109" t="s">
        <v>30</v>
      </c>
      <c r="U44" s="109" t="s">
        <v>30</v>
      </c>
      <c r="V44" s="109" t="s">
        <v>30</v>
      </c>
      <c r="W44" s="109" t="s">
        <v>81</v>
      </c>
      <c r="X44" s="97">
        <f>IF($W44="MM1",'2018 GTCMHI Medical Plan Rates'!$R$12,IF($W44="MM2",'2018 GTCMHI Medical Plan Rates'!$R$13,IF($W44="MM3",'2018 GTCMHI Medical Plan Rates'!$R$14,IF($W44="MM5",'2018 GTCMHI Medical Plan Rates'!$R$15,IF($W44="MM6",'2018 GTCMHI Medical Plan Rates'!$R$16,IF($W44="MM7",'2018 GTCMHI Medical Plan Rates'!$R$17,IF($W44="PPO1",'2018 GTCMHI Medical Plan Rates'!$R$8,IF($W44="PPO2",'2018 GTCMHI Medical Plan Rates'!$R$9,IF($W44="PPO3",'2018 GTCMHI Medical Plan Rates'!$R$10,IF($W44="PPOT",'2018 GTCMHI Medical Plan Rates'!$R$11,IF($W44="ACA-P",'2018 GTCMHIC Metal Level Plans'!$C$29,IF($W44="ACA-G",'2018 GTCMHIC Metal Level Plans'!$C$34,IF($W44="ACA-S",'2018 GTCMHIC Metal Level Plans'!$C$39,IF($W44="ACA-B",'2018 GTCMHIC Metal Level Plans'!$C$44,IF($W44="MS-1",'Medicare Supplement Premiums'!$L$8,IF($W44="MS-2",'Medicare Supplement Premiums'!$L$9,IF($W44="MS-3",'Medicare Supplement Premiums'!$L$10,IF($W44="MS-4",'Medicare Supplement Premiums'!$L$11,IF($W44="MS-5",'Medicare Supplement Premiums'!$L$12," ")))))))))))))))))))</f>
        <v>724.2</v>
      </c>
      <c r="Y44" s="97">
        <f>IF($P44="2T1",'2018 GTCMHIC 2-Tier Rx Plans'!$C$30,IF($P44="2T2",'2018 GTCMHIC 2-Tier Rx Plans'!$D$30,IF($P44="2T3",'2018 GTCMHIC 2-Tier Rx Plans'!$E$30,IF($P44="3T3",'2018 GTCMHIC 3-Tier Rx Plans'!$C$30,IF($P44="3T5a",'2018 GTCMHIC 3-Tier Rx Plans'!$D$30,IF($P44="3T6",'2018 GTCMHIC 3-Tier Rx Plans'!$E$30,IF($P44="3T7",'2018 GTCMHIC 3-Tier Rx Plans'!$F$30,IF($P44="3T9",'2018 GTCMHIC 3-Tier Rx Plans'!$G$30,IF($P44="3T10",'2018 GTCMHIC 3-Tier Rx Plans'!$H$30,IF($P44="3T11",'2018 GTCMHIC 3-Tier Rx Plans'!$I$30,IF($P44="3T13",'2018 GTCMHIC 3-Tier Rx Plans'!$J$30,IF($W44="ACA-P",'2018 GTCMHIC Metal Level Plans'!$C$30,IF($W44="ACA-G",'2018 GTCMHIC Metal Level Plans'!$C$35,IF($W44="ACA-S",'2018 GTCMHIC Metal Level Plans'!$C$40,IF($W44="ACA-B",'2018 GTCMHIC Metal Level Plans'!$C$45,IF($W44="MS-1",'Medicare Supplement Premiums'!$M$8,IF($W44="MS-2",'Medicare Supplement Premiums'!$M$9,IF($W44="MS-3",'Medicare Supplement Premiums'!$M$10,IF($W44="MS-4",'Medicare Supplement Premiums'!$M$11,IF($W44="MS-5",'Medicare Supplement Premiums'!$M$12,IF($W44="MS-6",'Medicare Supplement Premiums'!$M$13," ")))))))))))))))))))))</f>
        <v>251.95</v>
      </c>
      <c r="Z44" s="97">
        <f t="shared" si="0"/>
        <v>976.15000000000009</v>
      </c>
      <c r="AA44" s="97">
        <f>IF($W44="MM1",'2018 GTCMHI Medical Plan Rates'!$S$12,IF($W44="MM2",'2018 GTCMHI Medical Plan Rates'!$S$13,IF($W44="MM3",'2018 GTCMHI Medical Plan Rates'!$S$14,IF($W44="MM5",'2018 GTCMHI Medical Plan Rates'!$S$15,IF($W44="MM6",'2018 GTCMHI Medical Plan Rates'!$S$16,IF($W44="MM7",'2018 GTCMHI Medical Plan Rates'!$S$17,IF($W44="PPO1",'2018 GTCMHI Medical Plan Rates'!$S$8,IF($W44="PPO2",'2018 GTCMHI Medical Plan Rates'!$S$9,IF($W44="PPO3",'2018 GTCMHI Medical Plan Rates'!$S$10,IF($W44="PPOT",'2018 GTCMHI Medical Plan Rates'!$S$11,IF($W44="ACA-P",'2018 GTCMHIC Metal Level Plans'!$D$29,IF($W44="ACA-G",'2018 GTCMHIC Metal Level Plans'!$D$34,IF($W44="ACA-S",'2018 GTCMHIC Metal Level Plans'!$D$39,IF($W44="ACA-B",'2018 GTCMHIC Metal Level Plans'!$D$44,IF($W44="MS-1","n/a",IF($W44="MS-2",'Medicare Supplement Premiums'!$M$9,IF($W44="MS-3","n/a",IF($W44="MS-4","n/a",IF($W44="MS-5","n/a"," ")))))))))))))))))))</f>
        <v>1569.63</v>
      </c>
      <c r="AB44" s="97">
        <f>IF($P44="2T1",'2018 GTCMHIC 2-Tier Rx Plans'!$C$31,IF($P44="2T2",'2018 GTCMHIC 2-Tier Rx Plans'!$D$31,IF($P44="2T3",'2018 GTCMHIC 2-Tier Rx Plans'!$E$31,IF($P44="3T3",'2018 GTCMHIC 3-Tier Rx Plans'!$C$31,IF($P44="3T5a",'2018 GTCMHIC 3-Tier Rx Plans'!$D$31,IF($P44="3T6",'2018 GTCMHIC 3-Tier Rx Plans'!$E$31,IF($P44="3T7",'2018 GTCMHIC 3-Tier Rx Plans'!$F$31,IF($P44="3T9",'2018 GTCMHIC 3-Tier Rx Plans'!$G$31,IF($P44="3T10",'2018 GTCMHIC 3-Tier Rx Plans'!$H$31,IF($P44="3T11",'2018 GTCMHIC 3-Tier Rx Plans'!$I$31,IF($P44="3T13",'2018 GTCMHIC 3-Tier Rx Plans'!$J$31,IF($W44="ACA-P",'2018 GTCMHIC Metal Level Plans'!$D$30,IF($W44="ACA-G",'2018 GTCMHIC Metal Level Plans'!$D$35,IF($W44="ACA-S",'2018 GTCMHIC Metal Level Plans'!$D$40,IF($W44="ACA-B",'2018 GTCMHIC Metal Level Plans'!$D$45," ")))))))))))))))</f>
        <v>546.09</v>
      </c>
      <c r="AC44" s="97">
        <f t="shared" si="1"/>
        <v>2115.7200000000003</v>
      </c>
      <c r="AD44" s="23"/>
    </row>
    <row r="45" spans="1:31" s="7" customFormat="1" ht="15.95" customHeight="1" x14ac:dyDescent="0.2">
      <c r="A45" s="274"/>
      <c r="B45" s="276"/>
      <c r="C45" s="267" t="s">
        <v>139</v>
      </c>
      <c r="D45" s="268"/>
      <c r="E45" s="253"/>
      <c r="F45" s="82" t="s">
        <v>144</v>
      </c>
      <c r="G45" s="82" t="s">
        <v>152</v>
      </c>
      <c r="H45" s="82" t="s">
        <v>157</v>
      </c>
      <c r="I45" s="109" t="s">
        <v>90</v>
      </c>
      <c r="J45" s="14">
        <v>5</v>
      </c>
      <c r="K45" s="14">
        <v>10</v>
      </c>
      <c r="L45" s="14">
        <v>25</v>
      </c>
      <c r="M45" s="14">
        <v>10</v>
      </c>
      <c r="N45" s="14">
        <v>20</v>
      </c>
      <c r="O45" s="14">
        <v>50</v>
      </c>
      <c r="P45" s="14" t="s">
        <v>63</v>
      </c>
      <c r="Q45" s="109" t="s">
        <v>82</v>
      </c>
      <c r="R45" s="14">
        <v>10</v>
      </c>
      <c r="S45" s="109" t="s">
        <v>30</v>
      </c>
      <c r="T45" s="109" t="s">
        <v>30</v>
      </c>
      <c r="U45" s="109" t="s">
        <v>30</v>
      </c>
      <c r="V45" s="109" t="s">
        <v>30</v>
      </c>
      <c r="W45" s="109" t="s">
        <v>81</v>
      </c>
      <c r="X45" s="97">
        <f>IF($W45="MM1",'2018 GTCMHI Medical Plan Rates'!$R$12,IF($W45="MM2",'2018 GTCMHI Medical Plan Rates'!$R$13,IF($W45="MM3",'2018 GTCMHI Medical Plan Rates'!$R$14,IF($W45="MM5",'2018 GTCMHI Medical Plan Rates'!$R$15,IF($W45="MM6",'2018 GTCMHI Medical Plan Rates'!$R$16,IF($W45="MM7",'2018 GTCMHI Medical Plan Rates'!$R$17,IF($W45="PPO1",'2018 GTCMHI Medical Plan Rates'!$R$8,IF($W45="PPO2",'2018 GTCMHI Medical Plan Rates'!$R$9,IF($W45="PPO3",'2018 GTCMHI Medical Plan Rates'!$R$10,IF($W45="PPOT",'2018 GTCMHI Medical Plan Rates'!$R$11,IF($W45="ACA-P",'2018 GTCMHIC Metal Level Plans'!$C$29,IF($W45="ACA-G",'2018 GTCMHIC Metal Level Plans'!$C$34,IF($W45="ACA-S",'2018 GTCMHIC Metal Level Plans'!$C$39,IF($W45="ACA-B",'2018 GTCMHIC Metal Level Plans'!$C$44,IF($W45="MS-1",'Medicare Supplement Premiums'!$L$8,IF($W45="MS-2",'Medicare Supplement Premiums'!$L$9,IF($W45="MS-3",'Medicare Supplement Premiums'!$L$10,IF($W45="MS-4",'Medicare Supplement Premiums'!$L$11,IF($W45="MS-5",'Medicare Supplement Premiums'!$L$12," ")))))))))))))))))))</f>
        <v>724.2</v>
      </c>
      <c r="Y45" s="97">
        <f>IF($P45="2T1",'2018 GTCMHIC 2-Tier Rx Plans'!$C$30,IF($P45="2T2",'2018 GTCMHIC 2-Tier Rx Plans'!$D$30,IF($P45="2T3",'2018 GTCMHIC 2-Tier Rx Plans'!$E$30,IF($P45="3T3",'2018 GTCMHIC 3-Tier Rx Plans'!$C$30,IF($P45="3T5a",'2018 GTCMHIC 3-Tier Rx Plans'!$D$30,IF($P45="3T6",'2018 GTCMHIC 3-Tier Rx Plans'!$E$30,IF($P45="3T7",'2018 GTCMHIC 3-Tier Rx Plans'!$F$30,IF($P45="3T9",'2018 GTCMHIC 3-Tier Rx Plans'!$G$30,IF($P45="3T10",'2018 GTCMHIC 3-Tier Rx Plans'!$H$30,IF($P45="3T11",'2018 GTCMHIC 3-Tier Rx Plans'!$I$30,IF($P45="3T13",'2018 GTCMHIC 3-Tier Rx Plans'!$J$30,IF($W45="ACA-P",'2018 GTCMHIC Metal Level Plans'!$C$30,IF($W45="ACA-G",'2018 GTCMHIC Metal Level Plans'!$C$35,IF($W45="ACA-S",'2018 GTCMHIC Metal Level Plans'!$C$40,IF($W45="ACA-B",'2018 GTCMHIC Metal Level Plans'!$C$45,IF($W45="MS-1",'Medicare Supplement Premiums'!$M$8,IF($W45="MS-2",'Medicare Supplement Premiums'!$M$9,IF($W45="MS-3",'Medicare Supplement Premiums'!$M$10,IF($W45="MS-4",'Medicare Supplement Premiums'!$M$11,IF($W45="MS-5",'Medicare Supplement Premiums'!$M$12,IF($W45="MS-6",'Medicare Supplement Premiums'!$M$13," ")))))))))))))))))))))</f>
        <v>251.95</v>
      </c>
      <c r="Z45" s="97">
        <f t="shared" si="0"/>
        <v>976.15000000000009</v>
      </c>
      <c r="AA45" s="97">
        <f>IF($W45="MM1",'2018 GTCMHI Medical Plan Rates'!$S$12,IF($W45="MM2",'2018 GTCMHI Medical Plan Rates'!$S$13,IF($W45="MM3",'2018 GTCMHI Medical Plan Rates'!$S$14,IF($W45="MM5",'2018 GTCMHI Medical Plan Rates'!$S$15,IF($W45="MM6",'2018 GTCMHI Medical Plan Rates'!$S$16,IF($W45="MM7",'2018 GTCMHI Medical Plan Rates'!$S$17,IF($W45="PPO1",'2018 GTCMHI Medical Plan Rates'!$S$8,IF($W45="PPO2",'2018 GTCMHI Medical Plan Rates'!$S$9,IF($W45="PPO3",'2018 GTCMHI Medical Plan Rates'!$S$10,IF($W45="PPOT",'2018 GTCMHI Medical Plan Rates'!$S$11,IF($W45="ACA-P",'2018 GTCMHIC Metal Level Plans'!$D$29,IF($W45="ACA-G",'2018 GTCMHIC Metal Level Plans'!$D$34,IF($W45="ACA-S",'2018 GTCMHIC Metal Level Plans'!$D$39,IF($W45="ACA-B",'2018 GTCMHIC Metal Level Plans'!$D$44,IF($W45="MS-1","n/a",IF($W45="MS-2",'Medicare Supplement Premiums'!$M$9,IF($W45="MS-3","n/a",IF($W45="MS-4","n/a",IF($W45="MS-5","n/a"," ")))))))))))))))))))</f>
        <v>1569.63</v>
      </c>
      <c r="AB45" s="97">
        <f>IF($P45="2T1",'2018 GTCMHIC 2-Tier Rx Plans'!$C$31,IF($P45="2T2",'2018 GTCMHIC 2-Tier Rx Plans'!$D$31,IF($P45="2T3",'2018 GTCMHIC 2-Tier Rx Plans'!$E$31,IF($P45="3T3",'2018 GTCMHIC 3-Tier Rx Plans'!$C$31,IF($P45="3T5a",'2018 GTCMHIC 3-Tier Rx Plans'!$D$31,IF($P45="3T6",'2018 GTCMHIC 3-Tier Rx Plans'!$E$31,IF($P45="3T7",'2018 GTCMHIC 3-Tier Rx Plans'!$F$31,IF($P45="3T9",'2018 GTCMHIC 3-Tier Rx Plans'!$G$31,IF($P45="3T10",'2018 GTCMHIC 3-Tier Rx Plans'!$H$31,IF($P45="3T11",'2018 GTCMHIC 3-Tier Rx Plans'!$I$31,IF($P45="3T13",'2018 GTCMHIC 3-Tier Rx Plans'!$J$31,IF($W45="ACA-P",'2018 GTCMHIC Metal Level Plans'!$D$30,IF($W45="ACA-G",'2018 GTCMHIC Metal Level Plans'!$D$35,IF($W45="ACA-S",'2018 GTCMHIC Metal Level Plans'!$D$40,IF($W45="ACA-B",'2018 GTCMHIC Metal Level Plans'!$D$45," ")))))))))))))))</f>
        <v>546.09</v>
      </c>
      <c r="AC45" s="97">
        <f t="shared" si="1"/>
        <v>2115.7200000000003</v>
      </c>
      <c r="AD45" s="23"/>
    </row>
    <row r="46" spans="1:31" s="7" customFormat="1" ht="15.95" customHeight="1" x14ac:dyDescent="0.2">
      <c r="A46" s="265"/>
      <c r="B46" s="263"/>
      <c r="C46" s="98" t="s">
        <v>346</v>
      </c>
      <c r="D46" s="106" t="s">
        <v>347</v>
      </c>
      <c r="E46" s="231"/>
      <c r="F46" s="82" t="s">
        <v>145</v>
      </c>
      <c r="G46" s="82" t="s">
        <v>151</v>
      </c>
      <c r="H46" s="82" t="s">
        <v>159</v>
      </c>
      <c r="I46" s="44">
        <v>42370</v>
      </c>
      <c r="J46" s="14">
        <v>15</v>
      </c>
      <c r="K46" s="14">
        <v>30</v>
      </c>
      <c r="L46" s="14">
        <v>45</v>
      </c>
      <c r="M46" s="14">
        <v>30</v>
      </c>
      <c r="N46" s="14">
        <v>60</v>
      </c>
      <c r="O46" s="14">
        <v>90</v>
      </c>
      <c r="P46" s="109" t="s">
        <v>126</v>
      </c>
      <c r="Q46" s="109" t="s">
        <v>132</v>
      </c>
      <c r="R46" s="14" t="s">
        <v>30</v>
      </c>
      <c r="S46" s="14" t="s">
        <v>30</v>
      </c>
      <c r="T46" s="14" t="s">
        <v>30</v>
      </c>
      <c r="U46" s="14" t="s">
        <v>30</v>
      </c>
      <c r="V46" s="14" t="s">
        <v>30</v>
      </c>
      <c r="W46" s="109" t="s">
        <v>126</v>
      </c>
      <c r="X46" s="97">
        <f>IF($W46="MM1",'2018 GTCMHI Medical Plan Rates'!$R$12,IF($W46="MM2",'2018 GTCMHI Medical Plan Rates'!$R$13,IF($W46="MM3",'2018 GTCMHI Medical Plan Rates'!$R$14,IF($W46="MM5",'2018 GTCMHI Medical Plan Rates'!$R$15,IF($W46="MM6",'2018 GTCMHI Medical Plan Rates'!$R$16,IF($W46="MM7",'2018 GTCMHI Medical Plan Rates'!$R$17,IF($W46="PPO1",'2018 GTCMHI Medical Plan Rates'!$R$8,IF($W46="PPO2",'2018 GTCMHI Medical Plan Rates'!$R$9,IF($W46="PPO3",'2018 GTCMHI Medical Plan Rates'!$R$10,IF($W46="PPOT",'2018 GTCMHI Medical Plan Rates'!$R$11,IF($W46="ACA-P",'2018 GTCMHIC Metal Level Plans'!$C$29,IF($W46="ACA-G",'2018 GTCMHIC Metal Level Plans'!$C$34,IF($W46="ACA-S",'2018 GTCMHIC Metal Level Plans'!$C$39,IF($W46="ACA-B",'2018 GTCMHIC Metal Level Plans'!$C$44,IF($W46="MS-1",'Medicare Supplement Premiums'!$L$8,IF($W46="MS-2",'Medicare Supplement Premiums'!$L$9,IF($W46="MS-3",'Medicare Supplement Premiums'!$L$10,IF($W46="MS-4",'Medicare Supplement Premiums'!$L$11,IF($W46="MS-5",'Medicare Supplement Premiums'!$L$12," ")))))))))))))))))))</f>
        <v>253.91457000000003</v>
      </c>
      <c r="Y46" s="97">
        <f>IF($P46="2T1",'2018 GTCMHIC 2-Tier Rx Plans'!$C$30,IF($P46="2T2",'2018 GTCMHIC 2-Tier Rx Plans'!$D$30,IF($P46="2T3",'2018 GTCMHIC 2-Tier Rx Plans'!$E$30,IF($P46="3T3",'2018 GTCMHIC 3-Tier Rx Plans'!$C$30,IF($P46="3T5a",'2018 GTCMHIC 3-Tier Rx Plans'!$D$30,IF($P46="3T6",'2018 GTCMHIC 3-Tier Rx Plans'!$E$30,IF($P46="3T7",'2018 GTCMHIC 3-Tier Rx Plans'!$F$30,IF($P46="3T9",'2018 GTCMHIC 3-Tier Rx Plans'!$G$30,IF($P46="3T10",'2018 GTCMHIC 3-Tier Rx Plans'!$H$30,IF($P46="3T11",'2018 GTCMHIC 3-Tier Rx Plans'!$I$30,IF($P46="3T13",'2018 GTCMHIC 3-Tier Rx Plans'!$J$30,IF($W46="ACA-P",'2018 GTCMHIC Metal Level Plans'!$C$30,IF($W46="ACA-G",'2018 GTCMHIC Metal Level Plans'!$C$35,IF($W46="ACA-S",'2018 GTCMHIC Metal Level Plans'!$C$40,IF($W46="ACA-B",'2018 GTCMHIC Metal Level Plans'!$C$45,IF($W46="MS-1",'Medicare Supplement Premiums'!$M$8,IF($W46="MS-2",'Medicare Supplement Premiums'!$M$9,IF($W46="MS-3",'Medicare Supplement Premiums'!$M$10,IF($W46="MS-4",'Medicare Supplement Premiums'!$M$11,IF($W46="MS-5",'Medicare Supplement Premiums'!$M$12,IF($W46="MS-6",'Medicare Supplement Premiums'!$M$13," ")))))))))))))))))))))</f>
        <v>268.55403224832003</v>
      </c>
      <c r="Z46" s="97">
        <f t="shared" si="0"/>
        <v>522.46860224832005</v>
      </c>
      <c r="AA46" s="97"/>
      <c r="AB46" s="97"/>
      <c r="AC46" s="97"/>
      <c r="AD46" s="23"/>
    </row>
    <row r="47" spans="1:31" s="7" customFormat="1" ht="15.95" customHeight="1" x14ac:dyDescent="0.2">
      <c r="A47" s="243" t="s">
        <v>17</v>
      </c>
      <c r="B47" s="138">
        <v>7</v>
      </c>
      <c r="C47" s="245" t="s">
        <v>138</v>
      </c>
      <c r="D47" s="246"/>
      <c r="E47" s="238" t="s">
        <v>167</v>
      </c>
      <c r="F47" s="60" t="s">
        <v>142</v>
      </c>
      <c r="G47" s="60" t="s">
        <v>143</v>
      </c>
      <c r="H47" s="60" t="s">
        <v>156</v>
      </c>
      <c r="I47" s="107" t="s">
        <v>90</v>
      </c>
      <c r="J47" s="22">
        <v>10</v>
      </c>
      <c r="K47" s="22">
        <v>25</v>
      </c>
      <c r="L47" s="22">
        <v>40</v>
      </c>
      <c r="M47" s="22">
        <v>20</v>
      </c>
      <c r="N47" s="22">
        <v>50</v>
      </c>
      <c r="O47" s="22">
        <v>80</v>
      </c>
      <c r="P47" s="22" t="s">
        <v>69</v>
      </c>
      <c r="Q47" s="107" t="s">
        <v>82</v>
      </c>
      <c r="R47" s="22">
        <v>15</v>
      </c>
      <c r="S47" s="22" t="s">
        <v>30</v>
      </c>
      <c r="T47" s="22" t="s">
        <v>30</v>
      </c>
      <c r="U47" s="22" t="s">
        <v>30</v>
      </c>
      <c r="V47" s="22" t="s">
        <v>30</v>
      </c>
      <c r="W47" s="107" t="s">
        <v>54</v>
      </c>
      <c r="X47" s="96">
        <f>IF($W47="MM1",'2018 GTCMHI Medical Plan Rates'!$R$12,IF($W47="MM2",'2018 GTCMHI Medical Plan Rates'!$R$13,IF($W47="MM3",'2018 GTCMHI Medical Plan Rates'!$R$14,IF($W47="MM5",'2018 GTCMHI Medical Plan Rates'!$R$15,IF($W47="MM6",'2018 GTCMHI Medical Plan Rates'!$R$16,IF($W47="MM7",'2018 GTCMHI Medical Plan Rates'!$R$17,IF($W47="PPO1",'2018 GTCMHI Medical Plan Rates'!$R$8,IF($W47="PPO2",'2018 GTCMHI Medical Plan Rates'!$R$9,IF($W47="PPO3",'2018 GTCMHI Medical Plan Rates'!$R$10,IF($W47="PPOT",'2018 GTCMHI Medical Plan Rates'!$R$11,IF($W47="ACA-P",'2018 GTCMHIC Metal Level Plans'!$C$29,IF($W47="ACA-G",'2018 GTCMHIC Metal Level Plans'!$C$34,IF($W47="ACA-S",'2018 GTCMHIC Metal Level Plans'!$C$39,IF($W47="ACA-B",'2018 GTCMHIC Metal Level Plans'!$C$44,IF($W47="MS-1",'Medicare Supplement Premiums'!$L$8,IF($W47="MS-2",'Medicare Supplement Premiums'!$L$9,IF($W47="MS-3",'Medicare Supplement Premiums'!$L$10,IF($W47="MS-4",'Medicare Supplement Premiums'!$L$11,IF($W47="MS-5",'Medicare Supplement Premiums'!$L$12," ")))))))))))))))))))</f>
        <v>690.58</v>
      </c>
      <c r="Y47" s="96">
        <f>IF($P47="2T1",'2018 GTCMHIC 2-Tier Rx Plans'!$C$30,IF($P47="2T2",'2018 GTCMHIC 2-Tier Rx Plans'!$D$30,IF($P47="2T3",'2018 GTCMHIC 2-Tier Rx Plans'!$E$30,IF($P47="3T3",'2018 GTCMHIC 3-Tier Rx Plans'!$C$30,IF($P47="3T5a",'2018 GTCMHIC 3-Tier Rx Plans'!$D$30,IF($P47="3T6",'2018 GTCMHIC 3-Tier Rx Plans'!$E$30,IF($P47="3T7",'2018 GTCMHIC 3-Tier Rx Plans'!$F$30,IF($P47="3T9",'2018 GTCMHIC 3-Tier Rx Plans'!$G$30,IF($P47="3T10",'2018 GTCMHIC 3-Tier Rx Plans'!$H$30,IF($P47="3T11",'2018 GTCMHIC 3-Tier Rx Plans'!$I$30,IF($P47="3T13",'2018 GTCMHIC 3-Tier Rx Plans'!$J$30,IF($W47="ACA-P",'2018 GTCMHIC Metal Level Plans'!$C$30,IF($W47="ACA-G",'2018 GTCMHIC Metal Level Plans'!$C$35,IF($W47="ACA-S",'2018 GTCMHIC Metal Level Plans'!$C$40,IF($W47="ACA-B",'2018 GTCMHIC Metal Level Plans'!$C$45,IF($W47="MS-1",'Medicare Supplement Premiums'!$M$8,IF($W47="MS-2",'Medicare Supplement Premiums'!$M$9,IF($W47="MS-3",'Medicare Supplement Premiums'!$M$10,IF($W47="MS-4",'Medicare Supplement Premiums'!$M$11,IF($W47="MS-5",'Medicare Supplement Premiums'!$M$12,IF($W47="MS-6",'Medicare Supplement Premiums'!$M$13," ")))))))))))))))))))))</f>
        <v>149.91</v>
      </c>
      <c r="Z47" s="96">
        <f t="shared" si="0"/>
        <v>840.49</v>
      </c>
      <c r="AA47" s="96">
        <f>IF($W47="MM1",'2018 GTCMHI Medical Plan Rates'!$S$12,IF($W47="MM2",'2018 GTCMHI Medical Plan Rates'!$S$13,IF($W47="MM3",'2018 GTCMHI Medical Plan Rates'!$S$14,IF($W47="MM5",'2018 GTCMHI Medical Plan Rates'!$S$15,IF($W47="MM6",'2018 GTCMHI Medical Plan Rates'!$S$16,IF($W47="MM7",'2018 GTCMHI Medical Plan Rates'!$S$17,IF($W47="PPO1",'2018 GTCMHI Medical Plan Rates'!$S$8,IF($W47="PPO2",'2018 GTCMHI Medical Plan Rates'!$S$9,IF($W47="PPO3",'2018 GTCMHI Medical Plan Rates'!$S$10,IF($W47="PPOT",'2018 GTCMHI Medical Plan Rates'!$S$11,IF($W47="ACA-P",'2018 GTCMHIC Metal Level Plans'!$D$29,IF($W47="ACA-G",'2018 GTCMHIC Metal Level Plans'!$D$34,IF($W47="ACA-S",'2018 GTCMHIC Metal Level Plans'!$D$39,IF($W47="ACA-B",'2018 GTCMHIC Metal Level Plans'!$D$44,IF($W47="MS-1","n/a",IF($W47="MS-2",'Medicare Supplement Premiums'!$M$9,IF($W47="MS-3","n/a",IF($W47="MS-4","n/a",IF($W47="MS-5","n/a"," ")))))))))))))))))))</f>
        <v>1494.75</v>
      </c>
      <c r="AB47" s="96">
        <f>IF($P47="2T1",'2018 GTCMHIC 2-Tier Rx Plans'!$C$31,IF($P47="2T2",'2018 GTCMHIC 2-Tier Rx Plans'!$D$31,IF($P47="2T3",'2018 GTCMHIC 2-Tier Rx Plans'!$E$31,IF($P47="3T3",'2018 GTCMHIC 3-Tier Rx Plans'!$C$31,IF($P47="3T5a",'2018 GTCMHIC 3-Tier Rx Plans'!$D$31,IF($P47="3T6",'2018 GTCMHIC 3-Tier Rx Plans'!$E$31,IF($P47="3T7",'2018 GTCMHIC 3-Tier Rx Plans'!$F$31,IF($P47="3T9",'2018 GTCMHIC 3-Tier Rx Plans'!$G$31,IF($P47="3T10",'2018 GTCMHIC 3-Tier Rx Plans'!$H$31,IF($P47="3T11",'2018 GTCMHIC 3-Tier Rx Plans'!$I$31,IF($P47="3T13",'2018 GTCMHIC 3-Tier Rx Plans'!$J$31,IF($W47="ACA-P",'2018 GTCMHIC Metal Level Plans'!$D$30,IF($W47="ACA-G",'2018 GTCMHIC Metal Level Plans'!$D$35,IF($W47="ACA-S",'2018 GTCMHIC Metal Level Plans'!$D$40,IF($W47="ACA-B",'2018 GTCMHIC Metal Level Plans'!$D$45," ")))))))))))))))</f>
        <v>324.94</v>
      </c>
      <c r="AC47" s="96">
        <f t="shared" si="1"/>
        <v>1819.69</v>
      </c>
      <c r="AD47" s="23"/>
    </row>
    <row r="48" spans="1:31" s="7" customFormat="1" ht="15.95" customHeight="1" x14ac:dyDescent="0.2">
      <c r="A48" s="244"/>
      <c r="B48" s="139"/>
      <c r="C48" s="245" t="s">
        <v>139</v>
      </c>
      <c r="D48" s="246"/>
      <c r="E48" s="240"/>
      <c r="F48" s="60" t="s">
        <v>144</v>
      </c>
      <c r="G48" s="60" t="s">
        <v>144</v>
      </c>
      <c r="H48" s="60" t="s">
        <v>156</v>
      </c>
      <c r="I48" s="107" t="s">
        <v>90</v>
      </c>
      <c r="J48" s="22">
        <v>10</v>
      </c>
      <c r="K48" s="22">
        <v>25</v>
      </c>
      <c r="L48" s="22">
        <v>40</v>
      </c>
      <c r="M48" s="22">
        <v>20</v>
      </c>
      <c r="N48" s="22">
        <v>50</v>
      </c>
      <c r="O48" s="22">
        <v>80</v>
      </c>
      <c r="P48" s="22" t="s">
        <v>69</v>
      </c>
      <c r="Q48" s="107" t="s">
        <v>82</v>
      </c>
      <c r="R48" s="22">
        <v>15</v>
      </c>
      <c r="S48" s="22" t="s">
        <v>30</v>
      </c>
      <c r="T48" s="22" t="s">
        <v>30</v>
      </c>
      <c r="U48" s="22" t="s">
        <v>30</v>
      </c>
      <c r="V48" s="22" t="s">
        <v>30</v>
      </c>
      <c r="W48" s="107" t="s">
        <v>54</v>
      </c>
      <c r="X48" s="96">
        <f>IF($W48="MM1",'2018 GTCMHI Medical Plan Rates'!$R$12,IF($W48="MM2",'2018 GTCMHI Medical Plan Rates'!$R$13,IF($W48="MM3",'2018 GTCMHI Medical Plan Rates'!$R$14,IF($W48="MM5",'2018 GTCMHI Medical Plan Rates'!$R$15,IF($W48="MM6",'2018 GTCMHI Medical Plan Rates'!$R$16,IF($W48="MM7",'2018 GTCMHI Medical Plan Rates'!$R$17,IF($W48="PPO1",'2018 GTCMHI Medical Plan Rates'!$R$8,IF($W48="PPO2",'2018 GTCMHI Medical Plan Rates'!$R$9,IF($W48="PPO3",'2018 GTCMHI Medical Plan Rates'!$R$10,IF($W48="PPOT",'2018 GTCMHI Medical Plan Rates'!$R$11,IF($W48="ACA-P",'2018 GTCMHIC Metal Level Plans'!$C$29,IF($W48="ACA-G",'2018 GTCMHIC Metal Level Plans'!$C$34,IF($W48="ACA-S",'2018 GTCMHIC Metal Level Plans'!$C$39,IF($W48="ACA-B",'2018 GTCMHIC Metal Level Plans'!$C$44,IF($W48="MS-1",'Medicare Supplement Premiums'!$L$8,IF($W48="MS-2",'Medicare Supplement Premiums'!$L$9,IF($W48="MS-3",'Medicare Supplement Premiums'!$L$10,IF($W48="MS-4",'Medicare Supplement Premiums'!$L$11,IF($W48="MS-5",'Medicare Supplement Premiums'!$L$12," ")))))))))))))))))))</f>
        <v>690.58</v>
      </c>
      <c r="Y48" s="96">
        <f>IF($P48="2T1",'2018 GTCMHIC 2-Tier Rx Plans'!$C$30,IF($P48="2T2",'2018 GTCMHIC 2-Tier Rx Plans'!$D$30,IF($P48="2T3",'2018 GTCMHIC 2-Tier Rx Plans'!$E$30,IF($P48="3T3",'2018 GTCMHIC 3-Tier Rx Plans'!$C$30,IF($P48="3T5a",'2018 GTCMHIC 3-Tier Rx Plans'!$D$30,IF($P48="3T6",'2018 GTCMHIC 3-Tier Rx Plans'!$E$30,IF($P48="3T7",'2018 GTCMHIC 3-Tier Rx Plans'!$F$30,IF($P48="3T9",'2018 GTCMHIC 3-Tier Rx Plans'!$G$30,IF($P48="3T10",'2018 GTCMHIC 3-Tier Rx Plans'!$H$30,IF($P48="3T11",'2018 GTCMHIC 3-Tier Rx Plans'!$I$30,IF($P48="3T13",'2018 GTCMHIC 3-Tier Rx Plans'!$J$30,IF($W48="ACA-P",'2018 GTCMHIC Metal Level Plans'!$C$30,IF($W48="ACA-G",'2018 GTCMHIC Metal Level Plans'!$C$35,IF($W48="ACA-S",'2018 GTCMHIC Metal Level Plans'!$C$40,IF($W48="ACA-B",'2018 GTCMHIC Metal Level Plans'!$C$45,IF($W48="MS-1",'Medicare Supplement Premiums'!$M$8,IF($W48="MS-2",'Medicare Supplement Premiums'!$M$9,IF($W48="MS-3",'Medicare Supplement Premiums'!$M$10,IF($W48="MS-4",'Medicare Supplement Premiums'!$M$11,IF($W48="MS-5",'Medicare Supplement Premiums'!$M$12,IF($W48="MS-6",'Medicare Supplement Premiums'!$M$13," ")))))))))))))))))))))</f>
        <v>149.91</v>
      </c>
      <c r="Z48" s="96">
        <f t="shared" si="0"/>
        <v>840.49</v>
      </c>
      <c r="AA48" s="96">
        <f>IF($W48="MM1",'2018 GTCMHI Medical Plan Rates'!$S$12,IF($W48="MM2",'2018 GTCMHI Medical Plan Rates'!$S$13,IF($W48="MM3",'2018 GTCMHI Medical Plan Rates'!$S$14,IF($W48="MM5",'2018 GTCMHI Medical Plan Rates'!$S$15,IF($W48="MM6",'2018 GTCMHI Medical Plan Rates'!$S$16,IF($W48="MM7",'2018 GTCMHI Medical Plan Rates'!$S$17,IF($W48="PPO1",'2018 GTCMHI Medical Plan Rates'!$S$8,IF($W48="PPO2",'2018 GTCMHI Medical Plan Rates'!$S$9,IF($W48="PPO3",'2018 GTCMHI Medical Plan Rates'!$S$10,IF($W48="PPOT",'2018 GTCMHI Medical Plan Rates'!$S$11,IF($W48="ACA-P",'2018 GTCMHIC Metal Level Plans'!$D$29,IF($W48="ACA-G",'2018 GTCMHIC Metal Level Plans'!$D$34,IF($W48="ACA-S",'2018 GTCMHIC Metal Level Plans'!$D$39,IF($W48="ACA-B",'2018 GTCMHIC Metal Level Plans'!$D$44,IF($W48="MS-1","n/a",IF($W48="MS-2",'Medicare Supplement Premiums'!$M$9,IF($W48="MS-3","n/a",IF($W48="MS-4","n/a",IF($W48="MS-5","n/a"," ")))))))))))))))))))</f>
        <v>1494.75</v>
      </c>
      <c r="AB48" s="96">
        <f>IF($P48="2T1",'2018 GTCMHIC 2-Tier Rx Plans'!$C$31,IF($P48="2T2",'2018 GTCMHIC 2-Tier Rx Plans'!$D$31,IF($P48="2T3",'2018 GTCMHIC 2-Tier Rx Plans'!$E$31,IF($P48="3T3",'2018 GTCMHIC 3-Tier Rx Plans'!$C$31,IF($P48="3T5a",'2018 GTCMHIC 3-Tier Rx Plans'!$D$31,IF($P48="3T6",'2018 GTCMHIC 3-Tier Rx Plans'!$E$31,IF($P48="3T7",'2018 GTCMHIC 3-Tier Rx Plans'!$F$31,IF($P48="3T9",'2018 GTCMHIC 3-Tier Rx Plans'!$G$31,IF($P48="3T10",'2018 GTCMHIC 3-Tier Rx Plans'!$H$31,IF($P48="3T11",'2018 GTCMHIC 3-Tier Rx Plans'!$I$31,IF($P48="3T13",'2018 GTCMHIC 3-Tier Rx Plans'!$J$31,IF($W48="ACA-P",'2018 GTCMHIC Metal Level Plans'!$D$30,IF($W48="ACA-G",'2018 GTCMHIC Metal Level Plans'!$D$35,IF($W48="ACA-S",'2018 GTCMHIC Metal Level Plans'!$D$40,IF($W48="ACA-B",'2018 GTCMHIC Metal Level Plans'!$D$45," ")))))))))))))))</f>
        <v>324.94</v>
      </c>
      <c r="AC48" s="96">
        <f t="shared" si="1"/>
        <v>1819.69</v>
      </c>
      <c r="AD48" s="23"/>
    </row>
    <row r="49" spans="1:30" s="7" customFormat="1" ht="15.95" customHeight="1" x14ac:dyDescent="0.2">
      <c r="A49" s="264" t="s">
        <v>24</v>
      </c>
      <c r="B49" s="262">
        <v>8</v>
      </c>
      <c r="C49" s="267" t="s">
        <v>138</v>
      </c>
      <c r="D49" s="268"/>
      <c r="E49" s="230" t="s">
        <v>168</v>
      </c>
      <c r="F49" s="82" t="s">
        <v>142</v>
      </c>
      <c r="G49" s="82" t="s">
        <v>143</v>
      </c>
      <c r="H49" s="82" t="s">
        <v>165</v>
      </c>
      <c r="I49" s="109" t="s">
        <v>90</v>
      </c>
      <c r="J49" s="15">
        <v>0.2</v>
      </c>
      <c r="K49" s="15">
        <v>0.3</v>
      </c>
      <c r="L49" s="15">
        <v>0.5</v>
      </c>
      <c r="M49" s="15">
        <v>0.2</v>
      </c>
      <c r="N49" s="15">
        <v>0.3</v>
      </c>
      <c r="O49" s="15">
        <v>0.5</v>
      </c>
      <c r="P49" s="14" t="s">
        <v>73</v>
      </c>
      <c r="Q49" s="109" t="s">
        <v>75</v>
      </c>
      <c r="R49" s="14" t="s">
        <v>30</v>
      </c>
      <c r="S49" s="14">
        <v>100</v>
      </c>
      <c r="T49" s="14">
        <v>300</v>
      </c>
      <c r="U49" s="14">
        <v>400</v>
      </c>
      <c r="V49" s="14">
        <v>1200</v>
      </c>
      <c r="W49" s="109" t="s">
        <v>59</v>
      </c>
      <c r="X49" s="97">
        <f>IF($W49="MM1",'2018 GTCMHI Medical Plan Rates'!$R$12,IF($W49="MM2",'2018 GTCMHI Medical Plan Rates'!$R$13,IF($W49="MM3",'2018 GTCMHI Medical Plan Rates'!$R$14,IF($W49="MM5",'2018 GTCMHI Medical Plan Rates'!$R$15,IF($W49="MM6",'2018 GTCMHI Medical Plan Rates'!$R$16,IF($W49="MM7",'2018 GTCMHI Medical Plan Rates'!$R$17,IF($W49="PPO1",'2018 GTCMHI Medical Plan Rates'!$R$8,IF($W49="PPO2",'2018 GTCMHI Medical Plan Rates'!$R$9,IF($W49="PPO3",'2018 GTCMHI Medical Plan Rates'!$R$10,IF($W49="PPOT",'2018 GTCMHI Medical Plan Rates'!$R$11,IF($W49="ACA-P",'2018 GTCMHIC Metal Level Plans'!$C$29,IF($W49="ACA-G",'2018 GTCMHIC Metal Level Plans'!$C$34,IF($W49="ACA-S",'2018 GTCMHIC Metal Level Plans'!$C$39,IF($W49="ACA-B",'2018 GTCMHIC Metal Level Plans'!$C$44,IF($W49="MS-1",'Medicare Supplement Premiums'!$L$8,IF($W49="MS-2",'Medicare Supplement Premiums'!$L$9,IF($W49="MS-3",'Medicare Supplement Premiums'!$L$10,IF($W49="MS-4",'Medicare Supplement Premiums'!$L$11,IF($W49="MS-5",'Medicare Supplement Premiums'!$L$12," ")))))))))))))))))))</f>
        <v>714.57</v>
      </c>
      <c r="Y49" s="97">
        <f>IF($P49="2T1",'2018 GTCMHIC 2-Tier Rx Plans'!$C$30,IF($P49="2T2",'2018 GTCMHIC 2-Tier Rx Plans'!$D$30,IF($P49="2T3",'2018 GTCMHIC 2-Tier Rx Plans'!$E$30,IF($P49="3T3",'2018 GTCMHIC 3-Tier Rx Plans'!$C$30,IF($P49="3T5a",'2018 GTCMHIC 3-Tier Rx Plans'!$D$30,IF($P49="3T6",'2018 GTCMHIC 3-Tier Rx Plans'!$E$30,IF($P49="3T7",'2018 GTCMHIC 3-Tier Rx Plans'!$F$30,IF($P49="3T9",'2018 GTCMHIC 3-Tier Rx Plans'!$G$30,IF($P49="3T10",'2018 GTCMHIC 3-Tier Rx Plans'!$H$30,IF($P49="3T11",'2018 GTCMHIC 3-Tier Rx Plans'!$I$30,IF($P49="3T13",'2018 GTCMHIC 3-Tier Rx Plans'!$J$30,IF($W49="ACA-P",'2018 GTCMHIC Metal Level Plans'!$C$30,IF($W49="ACA-G",'2018 GTCMHIC Metal Level Plans'!$C$35,IF($W49="ACA-S",'2018 GTCMHIC Metal Level Plans'!$C$40,IF($W49="ACA-B",'2018 GTCMHIC Metal Level Plans'!$C$45,IF($W49="MS-1",'Medicare Supplement Premiums'!$M$8,IF($W49="MS-2",'Medicare Supplement Premiums'!$M$9,IF($W49="MS-3",'Medicare Supplement Premiums'!$M$10,IF($W49="MS-4",'Medicare Supplement Premiums'!$M$11,IF($W49="MS-5",'Medicare Supplement Premiums'!$M$12,IF($W49="MS-6",'Medicare Supplement Premiums'!$M$13," ")))))))))))))))))))))</f>
        <v>101.5</v>
      </c>
      <c r="Z49" s="97">
        <f t="shared" si="0"/>
        <v>816.07</v>
      </c>
      <c r="AA49" s="97">
        <f>IF($W49="MM1",'2018 GTCMHI Medical Plan Rates'!$S$12,IF($W49="MM2",'2018 GTCMHI Medical Plan Rates'!$S$13,IF($W49="MM3",'2018 GTCMHI Medical Plan Rates'!$S$14,IF($W49="MM5",'2018 GTCMHI Medical Plan Rates'!$S$15,IF($W49="MM6",'2018 GTCMHI Medical Plan Rates'!$S$16,IF($W49="MM7",'2018 GTCMHI Medical Plan Rates'!$S$17,IF($W49="PPO1",'2018 GTCMHI Medical Plan Rates'!$S$8,IF($W49="PPO2",'2018 GTCMHI Medical Plan Rates'!$S$9,IF($W49="PPO3",'2018 GTCMHI Medical Plan Rates'!$S$10,IF($W49="PPOT",'2018 GTCMHI Medical Plan Rates'!$S$11,IF($W49="ACA-P",'2018 GTCMHIC Metal Level Plans'!$D$29,IF($W49="ACA-G",'2018 GTCMHIC Metal Level Plans'!$D$34,IF($W49="ACA-S",'2018 GTCMHIC Metal Level Plans'!$D$39,IF($W49="ACA-B",'2018 GTCMHIC Metal Level Plans'!$D$44,IF($W49="MS-1","n/a",IF($W49="MS-2",'Medicare Supplement Premiums'!$M$9,IF($W49="MS-3","n/a",IF($W49="MS-4","n/a",IF($W49="MS-5","n/a"," ")))))))))))))))))))</f>
        <v>1542.9</v>
      </c>
      <c r="AB49" s="97">
        <f>IF($P49="2T1",'2018 GTCMHIC 2-Tier Rx Plans'!$C$31,IF($P49="2T2",'2018 GTCMHIC 2-Tier Rx Plans'!$D$31,IF($P49="2T3",'2018 GTCMHIC 2-Tier Rx Plans'!$E$31,IF($P49="3T3",'2018 GTCMHIC 3-Tier Rx Plans'!$C$31,IF($P49="3T5a",'2018 GTCMHIC 3-Tier Rx Plans'!$D$31,IF($P49="3T6",'2018 GTCMHIC 3-Tier Rx Plans'!$E$31,IF($P49="3T7",'2018 GTCMHIC 3-Tier Rx Plans'!$F$31,IF($P49="3T9",'2018 GTCMHIC 3-Tier Rx Plans'!$G$31,IF($P49="3T10",'2018 GTCMHIC 3-Tier Rx Plans'!$H$31,IF($P49="3T11",'2018 GTCMHIC 3-Tier Rx Plans'!$I$31,IF($P49="3T13",'2018 GTCMHIC 3-Tier Rx Plans'!$J$31,IF($W49="ACA-P",'2018 GTCMHIC Metal Level Plans'!$D$30,IF($W49="ACA-G",'2018 GTCMHIC Metal Level Plans'!$D$35,IF($W49="ACA-S",'2018 GTCMHIC Metal Level Plans'!$D$40,IF($W49="ACA-B",'2018 GTCMHIC Metal Level Plans'!$D$45," ")))))))))))))))</f>
        <v>219.98</v>
      </c>
      <c r="AC49" s="97">
        <f t="shared" si="1"/>
        <v>1762.88</v>
      </c>
      <c r="AD49" s="23"/>
    </row>
    <row r="50" spans="1:30" s="7" customFormat="1" ht="15.95" customHeight="1" x14ac:dyDescent="0.2">
      <c r="A50" s="265"/>
      <c r="B50" s="263"/>
      <c r="C50" s="267" t="s">
        <v>139</v>
      </c>
      <c r="D50" s="268"/>
      <c r="E50" s="231"/>
      <c r="F50" s="82" t="s">
        <v>144</v>
      </c>
      <c r="G50" s="82" t="s">
        <v>144</v>
      </c>
      <c r="H50" s="82" t="s">
        <v>165</v>
      </c>
      <c r="I50" s="109" t="s">
        <v>90</v>
      </c>
      <c r="J50" s="15">
        <v>0.2</v>
      </c>
      <c r="K50" s="15">
        <v>0.3</v>
      </c>
      <c r="L50" s="15">
        <v>0.5</v>
      </c>
      <c r="M50" s="15">
        <v>0.2</v>
      </c>
      <c r="N50" s="15">
        <v>0.3</v>
      </c>
      <c r="O50" s="15">
        <v>0.5</v>
      </c>
      <c r="P50" s="14" t="s">
        <v>73</v>
      </c>
      <c r="Q50" s="109" t="s">
        <v>75</v>
      </c>
      <c r="R50" s="14" t="s">
        <v>30</v>
      </c>
      <c r="S50" s="14">
        <v>100</v>
      </c>
      <c r="T50" s="14">
        <v>300</v>
      </c>
      <c r="U50" s="14">
        <v>400</v>
      </c>
      <c r="V50" s="14">
        <v>1200</v>
      </c>
      <c r="W50" s="109" t="s">
        <v>59</v>
      </c>
      <c r="X50" s="97">
        <f>IF($W50="MM1",'2018 GTCMHI Medical Plan Rates'!$R$12,IF($W50="MM2",'2018 GTCMHI Medical Plan Rates'!$R$13,IF($W50="MM3",'2018 GTCMHI Medical Plan Rates'!$R$14,IF($W50="MM5",'2018 GTCMHI Medical Plan Rates'!$R$15,IF($W50="MM6",'2018 GTCMHI Medical Plan Rates'!$R$16,IF($W50="MM7",'2018 GTCMHI Medical Plan Rates'!$R$17,IF($W50="PPO1",'2018 GTCMHI Medical Plan Rates'!$R$8,IF($W50="PPO2",'2018 GTCMHI Medical Plan Rates'!$R$9,IF($W50="PPO3",'2018 GTCMHI Medical Plan Rates'!$R$10,IF($W50="PPOT",'2018 GTCMHI Medical Plan Rates'!$R$11,IF($W50="ACA-P",'2018 GTCMHIC Metal Level Plans'!$C$29,IF($W50="ACA-G",'2018 GTCMHIC Metal Level Plans'!$C$34,IF($W50="ACA-S",'2018 GTCMHIC Metal Level Plans'!$C$39,IF($W50="ACA-B",'2018 GTCMHIC Metal Level Plans'!$C$44,IF($W50="MS-1",'Medicare Supplement Premiums'!$L$8,IF($W50="MS-2",'Medicare Supplement Premiums'!$L$9,IF($W50="MS-3",'Medicare Supplement Premiums'!$L$10,IF($W50="MS-4",'Medicare Supplement Premiums'!$L$11,IF($W50="MS-5",'Medicare Supplement Premiums'!$L$12," ")))))))))))))))))))</f>
        <v>714.57</v>
      </c>
      <c r="Y50" s="97">
        <f>IF($P50="2T1",'2018 GTCMHIC 2-Tier Rx Plans'!$C$30,IF($P50="2T2",'2018 GTCMHIC 2-Tier Rx Plans'!$D$30,IF($P50="2T3",'2018 GTCMHIC 2-Tier Rx Plans'!$E$30,IF($P50="3T3",'2018 GTCMHIC 3-Tier Rx Plans'!$C$30,IF($P50="3T5a",'2018 GTCMHIC 3-Tier Rx Plans'!$D$30,IF($P50="3T6",'2018 GTCMHIC 3-Tier Rx Plans'!$E$30,IF($P50="3T7",'2018 GTCMHIC 3-Tier Rx Plans'!$F$30,IF($P50="3T9",'2018 GTCMHIC 3-Tier Rx Plans'!$G$30,IF($P50="3T10",'2018 GTCMHIC 3-Tier Rx Plans'!$H$30,IF($P50="3T11",'2018 GTCMHIC 3-Tier Rx Plans'!$I$30,IF($P50="3T13",'2018 GTCMHIC 3-Tier Rx Plans'!$J$30,IF($W50="ACA-P",'2018 GTCMHIC Metal Level Plans'!$C$30,IF($W50="ACA-G",'2018 GTCMHIC Metal Level Plans'!$C$35,IF($W50="ACA-S",'2018 GTCMHIC Metal Level Plans'!$C$40,IF($W50="ACA-B",'2018 GTCMHIC Metal Level Plans'!$C$45,IF($W50="MS-1",'Medicare Supplement Premiums'!$M$8,IF($W50="MS-2",'Medicare Supplement Premiums'!$M$9,IF($W50="MS-3",'Medicare Supplement Premiums'!$M$10,IF($W50="MS-4",'Medicare Supplement Premiums'!$M$11,IF($W50="MS-5",'Medicare Supplement Premiums'!$M$12,IF($W50="MS-6",'Medicare Supplement Premiums'!$M$13," ")))))))))))))))))))))</f>
        <v>101.5</v>
      </c>
      <c r="Z50" s="97">
        <f t="shared" si="0"/>
        <v>816.07</v>
      </c>
      <c r="AA50" s="97">
        <f>IF($W50="MM1",'2018 GTCMHI Medical Plan Rates'!$S$12,IF($W50="MM2",'2018 GTCMHI Medical Plan Rates'!$S$13,IF($W50="MM3",'2018 GTCMHI Medical Plan Rates'!$S$14,IF($W50="MM5",'2018 GTCMHI Medical Plan Rates'!$S$15,IF($W50="MM6",'2018 GTCMHI Medical Plan Rates'!$S$16,IF($W50="MM7",'2018 GTCMHI Medical Plan Rates'!$S$17,IF($W50="PPO1",'2018 GTCMHI Medical Plan Rates'!$S$8,IF($W50="PPO2",'2018 GTCMHI Medical Plan Rates'!$S$9,IF($W50="PPO3",'2018 GTCMHI Medical Plan Rates'!$S$10,IF($W50="PPOT",'2018 GTCMHI Medical Plan Rates'!$S$11,IF($W50="ACA-P",'2018 GTCMHIC Metal Level Plans'!$D$29,IF($W50="ACA-G",'2018 GTCMHIC Metal Level Plans'!$D$34,IF($W50="ACA-S",'2018 GTCMHIC Metal Level Plans'!$D$39,IF($W50="ACA-B",'2018 GTCMHIC Metal Level Plans'!$D$44,IF($W50="MS-1","n/a",IF($W50="MS-2",'Medicare Supplement Premiums'!$M$9,IF($W50="MS-3","n/a",IF($W50="MS-4","n/a",IF($W50="MS-5","n/a"," ")))))))))))))))))))</f>
        <v>1542.9</v>
      </c>
      <c r="AB50" s="97">
        <f>IF($P50="2T1",'2018 GTCMHIC 2-Tier Rx Plans'!$C$31,IF($P50="2T2",'2018 GTCMHIC 2-Tier Rx Plans'!$D$31,IF($P50="2T3",'2018 GTCMHIC 2-Tier Rx Plans'!$E$31,IF($P50="3T3",'2018 GTCMHIC 3-Tier Rx Plans'!$C$31,IF($P50="3T5a",'2018 GTCMHIC 3-Tier Rx Plans'!$D$31,IF($P50="3T6",'2018 GTCMHIC 3-Tier Rx Plans'!$E$31,IF($P50="3T7",'2018 GTCMHIC 3-Tier Rx Plans'!$F$31,IF($P50="3T9",'2018 GTCMHIC 3-Tier Rx Plans'!$G$31,IF($P50="3T10",'2018 GTCMHIC 3-Tier Rx Plans'!$H$31,IF($P50="3T11",'2018 GTCMHIC 3-Tier Rx Plans'!$I$31,IF($P50="3T13",'2018 GTCMHIC 3-Tier Rx Plans'!$J$31,IF($W50="ACA-P",'2018 GTCMHIC Metal Level Plans'!$D$30,IF($W50="ACA-G",'2018 GTCMHIC Metal Level Plans'!$D$35,IF($W50="ACA-S",'2018 GTCMHIC Metal Level Plans'!$D$40,IF($W50="ACA-B",'2018 GTCMHIC Metal Level Plans'!$D$45," ")))))))))))))))</f>
        <v>219.98</v>
      </c>
      <c r="AC50" s="97">
        <f t="shared" si="1"/>
        <v>1762.88</v>
      </c>
      <c r="AD50" s="23"/>
    </row>
    <row r="51" spans="1:30" s="7" customFormat="1" ht="15.95" customHeight="1" x14ac:dyDescent="0.2">
      <c r="A51" s="243" t="s">
        <v>21</v>
      </c>
      <c r="B51" s="138">
        <v>9</v>
      </c>
      <c r="C51" s="108" t="s">
        <v>138</v>
      </c>
      <c r="D51" s="108" t="s">
        <v>148</v>
      </c>
      <c r="E51" s="238" t="s">
        <v>147</v>
      </c>
      <c r="F51" s="60" t="s">
        <v>142</v>
      </c>
      <c r="G51" s="60" t="s">
        <v>143</v>
      </c>
      <c r="H51" s="60" t="s">
        <v>158</v>
      </c>
      <c r="I51" s="107" t="s">
        <v>90</v>
      </c>
      <c r="J51" s="22">
        <v>5</v>
      </c>
      <c r="K51" s="22">
        <v>20</v>
      </c>
      <c r="L51" s="22">
        <v>35</v>
      </c>
      <c r="M51" s="22">
        <v>10</v>
      </c>
      <c r="N51" s="22">
        <v>40</v>
      </c>
      <c r="O51" s="22">
        <v>70</v>
      </c>
      <c r="P51" s="22" t="s">
        <v>67</v>
      </c>
      <c r="Q51" s="107" t="s">
        <v>82</v>
      </c>
      <c r="R51" s="22">
        <v>10</v>
      </c>
      <c r="S51" s="22" t="s">
        <v>30</v>
      </c>
      <c r="T51" s="22" t="s">
        <v>30</v>
      </c>
      <c r="U51" s="22" t="s">
        <v>30</v>
      </c>
      <c r="V51" s="22" t="s">
        <v>30</v>
      </c>
      <c r="W51" s="107" t="s">
        <v>53</v>
      </c>
      <c r="X51" s="96">
        <f>IF($W51="MM1",'2018 GTCMHI Medical Plan Rates'!$R$12,IF($W51="MM2",'2018 GTCMHI Medical Plan Rates'!$R$13,IF($W51="MM3",'2018 GTCMHI Medical Plan Rates'!$R$14,IF($W51="MM5",'2018 GTCMHI Medical Plan Rates'!$R$15,IF($W51="MM6",'2018 GTCMHI Medical Plan Rates'!$R$16,IF($W51="MM7",'2018 GTCMHI Medical Plan Rates'!$R$17,IF($W51="PPO1",'2018 GTCMHI Medical Plan Rates'!$R$8,IF($W51="PPO2",'2018 GTCMHI Medical Plan Rates'!$R$9,IF($W51="PPO3",'2018 GTCMHI Medical Plan Rates'!$R$10,IF($W51="PPOT",'2018 GTCMHI Medical Plan Rates'!$R$11,IF($W51="ACA-P",'2018 GTCMHIC Metal Level Plans'!$C$29,IF($W51="ACA-G",'2018 GTCMHIC Metal Level Plans'!$C$34,IF($W51="ACA-S",'2018 GTCMHIC Metal Level Plans'!$C$39,IF($W51="ACA-B",'2018 GTCMHIC Metal Level Plans'!$C$44,IF($W51="MS-1",'Medicare Supplement Premiums'!$L$8,IF($W51="MS-2",'Medicare Supplement Premiums'!$L$9,IF($W51="MS-3",'Medicare Supplement Premiums'!$L$10,IF($W51="MS-4",'Medicare Supplement Premiums'!$L$11,IF($W51="MS-5",'Medicare Supplement Premiums'!$L$12," ")))))))))))))))))))</f>
        <v>700.39</v>
      </c>
      <c r="Y51" s="96">
        <f>IF($P51="2T1",'2018 GTCMHIC 2-Tier Rx Plans'!$C$30,IF($P51="2T2",'2018 GTCMHIC 2-Tier Rx Plans'!$D$30,IF($P51="2T3",'2018 GTCMHIC 2-Tier Rx Plans'!$E$30,IF($P51="3T3",'2018 GTCMHIC 3-Tier Rx Plans'!$C$30,IF($P51="3T5a",'2018 GTCMHIC 3-Tier Rx Plans'!$D$30,IF($P51="3T6",'2018 GTCMHIC 3-Tier Rx Plans'!$E$30,IF($P51="3T7",'2018 GTCMHIC 3-Tier Rx Plans'!$F$30,IF($P51="3T9",'2018 GTCMHIC 3-Tier Rx Plans'!$G$30,IF($P51="3T10",'2018 GTCMHIC 3-Tier Rx Plans'!$H$30,IF($P51="3T11",'2018 GTCMHIC 3-Tier Rx Plans'!$I$30,IF($P51="3T13",'2018 GTCMHIC 3-Tier Rx Plans'!$J$30,IF($W51="ACA-P",'2018 GTCMHIC Metal Level Plans'!$C$30,IF($W51="ACA-G",'2018 GTCMHIC Metal Level Plans'!$C$35,IF($W51="ACA-S",'2018 GTCMHIC Metal Level Plans'!$C$40,IF($W51="ACA-B",'2018 GTCMHIC Metal Level Plans'!$C$45,IF($W51="MS-1",'Medicare Supplement Premiums'!$M$8,IF($W51="MS-2",'Medicare Supplement Premiums'!$M$9,IF($W51="MS-3",'Medicare Supplement Premiums'!$M$10,IF($W51="MS-4",'Medicare Supplement Premiums'!$M$11,IF($W51="MS-5",'Medicare Supplement Premiums'!$M$12,IF($W51="MS-6",'Medicare Supplement Premiums'!$M$13," ")))))))))))))))))))))</f>
        <v>177.13</v>
      </c>
      <c r="Z51" s="96">
        <f t="shared" si="0"/>
        <v>877.52</v>
      </c>
      <c r="AA51" s="96">
        <f>IF($W51="MM1",'2018 GTCMHI Medical Plan Rates'!$S$12,IF($W51="MM2",'2018 GTCMHI Medical Plan Rates'!$S$13,IF($W51="MM3",'2018 GTCMHI Medical Plan Rates'!$S$14,IF($W51="MM5",'2018 GTCMHI Medical Plan Rates'!$S$15,IF($W51="MM6",'2018 GTCMHI Medical Plan Rates'!$S$16,IF($W51="MM7",'2018 GTCMHI Medical Plan Rates'!$S$17,IF($W51="PPO1",'2018 GTCMHI Medical Plan Rates'!$S$8,IF($W51="PPO2",'2018 GTCMHI Medical Plan Rates'!$S$9,IF($W51="PPO3",'2018 GTCMHI Medical Plan Rates'!$S$10,IF($W51="PPOT",'2018 GTCMHI Medical Plan Rates'!$S$11,IF($W51="ACA-P",'2018 GTCMHIC Metal Level Plans'!$D$29,IF($W51="ACA-G",'2018 GTCMHIC Metal Level Plans'!$D$34,IF($W51="ACA-S",'2018 GTCMHIC Metal Level Plans'!$D$39,IF($W51="ACA-B",'2018 GTCMHIC Metal Level Plans'!$D$44,IF($W51="MS-1","n/a",IF($W51="MS-2",'Medicare Supplement Premiums'!$M$9,IF($W51="MS-3","n/a",IF($W51="MS-4","n/a",IF($W51="MS-5","n/a"," ")))))))))))))))))))</f>
        <v>1515.96</v>
      </c>
      <c r="AB51" s="96">
        <f>IF($P51="2T1",'2018 GTCMHIC 2-Tier Rx Plans'!$C$31,IF($P51="2T2",'2018 GTCMHIC 2-Tier Rx Plans'!$D$31,IF($P51="2T3",'2018 GTCMHIC 2-Tier Rx Plans'!$E$31,IF($P51="3T3",'2018 GTCMHIC 3-Tier Rx Plans'!$C$31,IF($P51="3T5a",'2018 GTCMHIC 3-Tier Rx Plans'!$D$31,IF($P51="3T6",'2018 GTCMHIC 3-Tier Rx Plans'!$E$31,IF($P51="3T7",'2018 GTCMHIC 3-Tier Rx Plans'!$F$31,IF($P51="3T9",'2018 GTCMHIC 3-Tier Rx Plans'!$G$31,IF($P51="3T10",'2018 GTCMHIC 3-Tier Rx Plans'!$H$31,IF($P51="3T11",'2018 GTCMHIC 3-Tier Rx Plans'!$I$31,IF($P51="3T13",'2018 GTCMHIC 3-Tier Rx Plans'!$J$31,IF($W51="ACA-P",'2018 GTCMHIC Metal Level Plans'!$D$30,IF($W51="ACA-G",'2018 GTCMHIC Metal Level Plans'!$D$35,IF($W51="ACA-S",'2018 GTCMHIC Metal Level Plans'!$D$40,IF($W51="ACA-B",'2018 GTCMHIC Metal Level Plans'!$D$45," ")))))))))))))))</f>
        <v>383.97</v>
      </c>
      <c r="AC51" s="96">
        <f t="shared" si="1"/>
        <v>1899.93</v>
      </c>
      <c r="AD51" s="23"/>
    </row>
    <row r="52" spans="1:30" s="7" customFormat="1" ht="15.95" customHeight="1" x14ac:dyDescent="0.2">
      <c r="A52" s="266"/>
      <c r="B52" s="275"/>
      <c r="C52" s="108" t="s">
        <v>139</v>
      </c>
      <c r="D52" s="108" t="s">
        <v>148</v>
      </c>
      <c r="E52" s="239"/>
      <c r="F52" s="60" t="s">
        <v>144</v>
      </c>
      <c r="G52" s="60" t="s">
        <v>144</v>
      </c>
      <c r="H52" s="60" t="s">
        <v>158</v>
      </c>
      <c r="I52" s="107" t="s">
        <v>90</v>
      </c>
      <c r="J52" s="22">
        <v>5</v>
      </c>
      <c r="K52" s="22">
        <v>20</v>
      </c>
      <c r="L52" s="22">
        <v>35</v>
      </c>
      <c r="M52" s="22">
        <v>10</v>
      </c>
      <c r="N52" s="22">
        <v>40</v>
      </c>
      <c r="O52" s="22">
        <v>70</v>
      </c>
      <c r="P52" s="22" t="s">
        <v>67</v>
      </c>
      <c r="Q52" s="107" t="s">
        <v>82</v>
      </c>
      <c r="R52" s="22">
        <v>10</v>
      </c>
      <c r="S52" s="22" t="s">
        <v>30</v>
      </c>
      <c r="T52" s="22" t="s">
        <v>30</v>
      </c>
      <c r="U52" s="22" t="s">
        <v>30</v>
      </c>
      <c r="V52" s="22" t="s">
        <v>30</v>
      </c>
      <c r="W52" s="107" t="s">
        <v>53</v>
      </c>
      <c r="X52" s="96">
        <f>IF($W52="MM1",'2018 GTCMHI Medical Plan Rates'!$R$12,IF($W52="MM2",'2018 GTCMHI Medical Plan Rates'!$R$13,IF($W52="MM3",'2018 GTCMHI Medical Plan Rates'!$R$14,IF($W52="MM5",'2018 GTCMHI Medical Plan Rates'!$R$15,IF($W52="MM6",'2018 GTCMHI Medical Plan Rates'!$R$16,IF($W52="MM7",'2018 GTCMHI Medical Plan Rates'!$R$17,IF($W52="PPO1",'2018 GTCMHI Medical Plan Rates'!$R$8,IF($W52="PPO2",'2018 GTCMHI Medical Plan Rates'!$R$9,IF($W52="PPO3",'2018 GTCMHI Medical Plan Rates'!$R$10,IF($W52="PPOT",'2018 GTCMHI Medical Plan Rates'!$R$11,IF($W52="ACA-P",'2018 GTCMHIC Metal Level Plans'!$C$29,IF($W52="ACA-G",'2018 GTCMHIC Metal Level Plans'!$C$34,IF($W52="ACA-S",'2018 GTCMHIC Metal Level Plans'!$C$39,IF($W52="ACA-B",'2018 GTCMHIC Metal Level Plans'!$C$44,IF($W52="MS-1",'Medicare Supplement Premiums'!$L$8,IF($W52="MS-2",'Medicare Supplement Premiums'!$L$9,IF($W52="MS-3",'Medicare Supplement Premiums'!$L$10,IF($W52="MS-4",'Medicare Supplement Premiums'!$L$11,IF($W52="MS-5",'Medicare Supplement Premiums'!$L$12," ")))))))))))))))))))</f>
        <v>700.39</v>
      </c>
      <c r="Y52" s="96">
        <f>IF($P52="2T1",'2018 GTCMHIC 2-Tier Rx Plans'!$C$30,IF($P52="2T2",'2018 GTCMHIC 2-Tier Rx Plans'!$D$30,IF($P52="2T3",'2018 GTCMHIC 2-Tier Rx Plans'!$E$30,IF($P52="3T3",'2018 GTCMHIC 3-Tier Rx Plans'!$C$30,IF($P52="3T5a",'2018 GTCMHIC 3-Tier Rx Plans'!$D$30,IF($P52="3T6",'2018 GTCMHIC 3-Tier Rx Plans'!$E$30,IF($P52="3T7",'2018 GTCMHIC 3-Tier Rx Plans'!$F$30,IF($P52="3T9",'2018 GTCMHIC 3-Tier Rx Plans'!$G$30,IF($P52="3T10",'2018 GTCMHIC 3-Tier Rx Plans'!$H$30,IF($P52="3T11",'2018 GTCMHIC 3-Tier Rx Plans'!$I$30,IF($P52="3T13",'2018 GTCMHIC 3-Tier Rx Plans'!$J$30,IF($W52="ACA-P",'2018 GTCMHIC Metal Level Plans'!$C$30,IF($W52="ACA-G",'2018 GTCMHIC Metal Level Plans'!$C$35,IF($W52="ACA-S",'2018 GTCMHIC Metal Level Plans'!$C$40,IF($W52="ACA-B",'2018 GTCMHIC Metal Level Plans'!$C$45,IF($W52="MS-1",'Medicare Supplement Premiums'!$M$8,IF($W52="MS-2",'Medicare Supplement Premiums'!$M$9,IF($W52="MS-3",'Medicare Supplement Premiums'!$M$10,IF($W52="MS-4",'Medicare Supplement Premiums'!$M$11,IF($W52="MS-5",'Medicare Supplement Premiums'!$M$12,IF($W52="MS-6",'Medicare Supplement Premiums'!$M$13," ")))))))))))))))))))))</f>
        <v>177.13</v>
      </c>
      <c r="Z52" s="96">
        <f t="shared" si="0"/>
        <v>877.52</v>
      </c>
      <c r="AA52" s="96">
        <f>IF($W52="MM1",'2018 GTCMHI Medical Plan Rates'!$S$12,IF($W52="MM2",'2018 GTCMHI Medical Plan Rates'!$S$13,IF($W52="MM3",'2018 GTCMHI Medical Plan Rates'!$S$14,IF($W52="MM5",'2018 GTCMHI Medical Plan Rates'!$S$15,IF($W52="MM6",'2018 GTCMHI Medical Plan Rates'!$S$16,IF($W52="MM7",'2018 GTCMHI Medical Plan Rates'!$S$17,IF($W52="PPO1",'2018 GTCMHI Medical Plan Rates'!$S$8,IF($W52="PPO2",'2018 GTCMHI Medical Plan Rates'!$S$9,IF($W52="PPO3",'2018 GTCMHI Medical Plan Rates'!$S$10,IF($W52="PPOT",'2018 GTCMHI Medical Plan Rates'!$S$11,IF($W52="ACA-P",'2018 GTCMHIC Metal Level Plans'!$D$29,IF($W52="ACA-G",'2018 GTCMHIC Metal Level Plans'!$D$34,IF($W52="ACA-S",'2018 GTCMHIC Metal Level Plans'!$D$39,IF($W52="ACA-B",'2018 GTCMHIC Metal Level Plans'!$D$44,IF($W52="MS-1","n/a",IF($W52="MS-2",'Medicare Supplement Premiums'!$M$9,IF($W52="MS-3","n/a",IF($W52="MS-4","n/a",IF($W52="MS-5","n/a"," ")))))))))))))))))))</f>
        <v>1515.96</v>
      </c>
      <c r="AB52" s="96">
        <f>IF($P52="2T1",'2018 GTCMHIC 2-Tier Rx Plans'!$C$31,IF($P52="2T2",'2018 GTCMHIC 2-Tier Rx Plans'!$D$31,IF($P52="2T3",'2018 GTCMHIC 2-Tier Rx Plans'!$E$31,IF($P52="3T3",'2018 GTCMHIC 3-Tier Rx Plans'!$C$31,IF($P52="3T5a",'2018 GTCMHIC 3-Tier Rx Plans'!$D$31,IF($P52="3T6",'2018 GTCMHIC 3-Tier Rx Plans'!$E$31,IF($P52="3T7",'2018 GTCMHIC 3-Tier Rx Plans'!$F$31,IF($P52="3T9",'2018 GTCMHIC 3-Tier Rx Plans'!$G$31,IF($P52="3T10",'2018 GTCMHIC 3-Tier Rx Plans'!$H$31,IF($P52="3T11",'2018 GTCMHIC 3-Tier Rx Plans'!$I$31,IF($P52="3T13",'2018 GTCMHIC 3-Tier Rx Plans'!$J$31,IF($W52="ACA-P",'2018 GTCMHIC Metal Level Plans'!$D$30,IF($W52="ACA-G",'2018 GTCMHIC Metal Level Plans'!$D$35,IF($W52="ACA-S",'2018 GTCMHIC Metal Level Plans'!$D$40,IF($W52="ACA-B",'2018 GTCMHIC Metal Level Plans'!$D$45," ")))))))))))))))</f>
        <v>383.97</v>
      </c>
      <c r="AC52" s="96">
        <f t="shared" si="1"/>
        <v>1899.93</v>
      </c>
      <c r="AD52" s="23"/>
    </row>
    <row r="53" spans="1:30" s="7" customFormat="1" ht="15.95" customHeight="1" x14ac:dyDescent="0.2">
      <c r="A53" s="266"/>
      <c r="B53" s="275"/>
      <c r="C53" s="108" t="s">
        <v>140</v>
      </c>
      <c r="D53" s="108" t="s">
        <v>149</v>
      </c>
      <c r="E53" s="239"/>
      <c r="F53" s="60" t="s">
        <v>145</v>
      </c>
      <c r="G53" s="60" t="s">
        <v>151</v>
      </c>
      <c r="H53" s="60" t="s">
        <v>159</v>
      </c>
      <c r="I53" s="107" t="s">
        <v>90</v>
      </c>
      <c r="J53" s="22">
        <v>15</v>
      </c>
      <c r="K53" s="22">
        <v>30</v>
      </c>
      <c r="L53" s="22">
        <v>45</v>
      </c>
      <c r="M53" s="22">
        <v>30</v>
      </c>
      <c r="N53" s="22">
        <v>60</v>
      </c>
      <c r="O53" s="22">
        <v>90</v>
      </c>
      <c r="P53" s="107" t="s">
        <v>126</v>
      </c>
      <c r="Q53" s="107" t="s">
        <v>132</v>
      </c>
      <c r="R53" s="22" t="s">
        <v>30</v>
      </c>
      <c r="S53" s="22" t="s">
        <v>30</v>
      </c>
      <c r="T53" s="22" t="s">
        <v>30</v>
      </c>
      <c r="U53" s="22" t="s">
        <v>30</v>
      </c>
      <c r="V53" s="22" t="s">
        <v>30</v>
      </c>
      <c r="W53" s="107" t="s">
        <v>126</v>
      </c>
      <c r="X53" s="96">
        <f>IF($W53="MM1",'2018 GTCMHI Medical Plan Rates'!$R$12,IF($W53="MM2",'2018 GTCMHI Medical Plan Rates'!$R$13,IF($W53="MM3",'2018 GTCMHI Medical Plan Rates'!$R$14,IF($W53="MM5",'2018 GTCMHI Medical Plan Rates'!$R$15,IF($W53="MM6",'2018 GTCMHI Medical Plan Rates'!$R$16,IF($W53="MM7",'2018 GTCMHI Medical Plan Rates'!$R$17,IF($W53="PPO1",'2018 GTCMHI Medical Plan Rates'!$R$8,IF($W53="PPO2",'2018 GTCMHI Medical Plan Rates'!$R$9,IF($W53="PPO3",'2018 GTCMHI Medical Plan Rates'!$R$10,IF($W53="PPOT",'2018 GTCMHI Medical Plan Rates'!$R$11,IF($W53="ACA-P",'2018 GTCMHIC Metal Level Plans'!$C$29,IF($W53="ACA-G",'2018 GTCMHIC Metal Level Plans'!$C$34,IF($W53="ACA-S",'2018 GTCMHIC Metal Level Plans'!$C$39,IF($W53="ACA-B",'2018 GTCMHIC Metal Level Plans'!$C$44,IF($W53="MS-1",'Medicare Supplement Premiums'!$L$8,IF($W53="MS-2",'Medicare Supplement Premiums'!$L$9,IF($W53="MS-3",'Medicare Supplement Premiums'!$L$10,IF($W53="MS-4",'Medicare Supplement Premiums'!$L$11,IF($W53="MS-5",'Medicare Supplement Premiums'!$L$12," ")))))))))))))))))))</f>
        <v>253.91457000000003</v>
      </c>
      <c r="Y53" s="96">
        <f>IF($P53="2T1",'2018 GTCMHIC 2-Tier Rx Plans'!$C$30,IF($P53="2T2",'2018 GTCMHIC 2-Tier Rx Plans'!$D$30,IF($P53="2T3",'2018 GTCMHIC 2-Tier Rx Plans'!$E$30,IF($P53="3T3",'2018 GTCMHIC 3-Tier Rx Plans'!$C$30,IF($P53="3T5a",'2018 GTCMHIC 3-Tier Rx Plans'!$D$30,IF($P53="3T6",'2018 GTCMHIC 3-Tier Rx Plans'!$E$30,IF($P53="3T7",'2018 GTCMHIC 3-Tier Rx Plans'!$F$30,IF($P53="3T9",'2018 GTCMHIC 3-Tier Rx Plans'!$G$30,IF($P53="3T10",'2018 GTCMHIC 3-Tier Rx Plans'!$H$30,IF($P53="3T11",'2018 GTCMHIC 3-Tier Rx Plans'!$I$30,IF($P53="3T13",'2018 GTCMHIC 3-Tier Rx Plans'!$J$30,IF($W53="ACA-P",'2018 GTCMHIC Metal Level Plans'!$C$30,IF($W53="ACA-G",'2018 GTCMHIC Metal Level Plans'!$C$35,IF($W53="ACA-S",'2018 GTCMHIC Metal Level Plans'!$C$40,IF($W53="ACA-B",'2018 GTCMHIC Metal Level Plans'!$C$45,IF($W53="MS-1",'Medicare Supplement Premiums'!$M$8,IF($W53="MS-2",'Medicare Supplement Premiums'!$M$9,IF($W53="MS-3",'Medicare Supplement Premiums'!$M$10,IF($W53="MS-4",'Medicare Supplement Premiums'!$M$11,IF($W53="MS-5",'Medicare Supplement Premiums'!$M$12,IF($W53="MS-6",'Medicare Supplement Premiums'!$M$13," ")))))))))))))))))))))</f>
        <v>268.55403224832003</v>
      </c>
      <c r="Z53" s="96">
        <f t="shared" si="0"/>
        <v>522.46860224832005</v>
      </c>
      <c r="AA53" s="96"/>
      <c r="AB53" s="96"/>
      <c r="AC53" s="96"/>
      <c r="AD53" s="23"/>
    </row>
    <row r="54" spans="1:30" s="7" customFormat="1" ht="15.95" customHeight="1" x14ac:dyDescent="0.2">
      <c r="A54" s="266"/>
      <c r="B54" s="275"/>
      <c r="C54" s="108" t="s">
        <v>138</v>
      </c>
      <c r="D54" s="108" t="s">
        <v>150</v>
      </c>
      <c r="E54" s="239"/>
      <c r="F54" s="104" t="s">
        <v>142</v>
      </c>
      <c r="G54" s="104" t="s">
        <v>143</v>
      </c>
      <c r="H54" s="104" t="s">
        <v>160</v>
      </c>
      <c r="I54" s="62">
        <v>42005</v>
      </c>
      <c r="J54" s="22">
        <v>5</v>
      </c>
      <c r="K54" s="22">
        <v>35</v>
      </c>
      <c r="L54" s="22">
        <v>70</v>
      </c>
      <c r="M54" s="22">
        <v>10</v>
      </c>
      <c r="N54" s="22">
        <v>70</v>
      </c>
      <c r="O54" s="22">
        <v>140</v>
      </c>
      <c r="P54" s="22" t="s">
        <v>30</v>
      </c>
      <c r="Q54" s="107" t="s">
        <v>150</v>
      </c>
      <c r="R54" s="22" t="s">
        <v>337</v>
      </c>
      <c r="S54" s="22"/>
      <c r="T54" s="22"/>
      <c r="U54" s="22"/>
      <c r="V54" s="22"/>
      <c r="W54" s="107" t="s">
        <v>116</v>
      </c>
      <c r="X54" s="96">
        <f>IF($W54="MM1",'2018 GTCMHI Medical Plan Rates'!$R$12,IF($W54="MM2",'2018 GTCMHI Medical Plan Rates'!$R$13,IF($W54="MM3",'2018 GTCMHI Medical Plan Rates'!$R$14,IF($W54="MM5",'2018 GTCMHI Medical Plan Rates'!$R$15,IF($W54="MM6",'2018 GTCMHI Medical Plan Rates'!$R$16,IF($W54="MM7",'2018 GTCMHI Medical Plan Rates'!$R$17,IF($W54="PPO1",'2018 GTCMHI Medical Plan Rates'!$R$8,IF($W54="PPO2",'2018 GTCMHI Medical Plan Rates'!$R$9,IF($W54="PPO3",'2018 GTCMHI Medical Plan Rates'!$R$10,IF($W54="PPOT",'2018 GTCMHI Medical Plan Rates'!$R$11,IF($W54="ACA-P",'2018 GTCMHIC Metal Level Plans'!$C$29,IF($W54="ACA-G",'2018 GTCMHIC Metal Level Plans'!$C$34,IF($W54="ACA-S",'2018 GTCMHIC Metal Level Plans'!$C$39,IF($W54="ACA-B",'2018 GTCMHIC Metal Level Plans'!$C$44,IF($W54="MS-1",'Medicare Supplement Premiums'!$L$8,IF($W54="MS-2",'Medicare Supplement Premiums'!$L$9,IF($W54="MS-3",'Medicare Supplement Premiums'!$L$10,IF($W54="MS-4",'Medicare Supplement Premiums'!$L$11,IF($W54="MS-5",'Medicare Supplement Premiums'!$L$12," ")))))))))))))))))))</f>
        <v>477.71719631999997</v>
      </c>
      <c r="Y54" s="96">
        <f>IF($P54="2T1",'2018 GTCMHIC 2-Tier Rx Plans'!$C$30,IF($P54="2T2",'2018 GTCMHIC 2-Tier Rx Plans'!$D$30,IF($P54="2T3",'2018 GTCMHIC 2-Tier Rx Plans'!$E$30,IF($P54="3T3",'2018 GTCMHIC 3-Tier Rx Plans'!$C$30,IF($P54="3T5a",'2018 GTCMHIC 3-Tier Rx Plans'!$D$30,IF($P54="3T6",'2018 GTCMHIC 3-Tier Rx Plans'!$E$30,IF($P54="3T7",'2018 GTCMHIC 3-Tier Rx Plans'!$F$30,IF($P54="3T9",'2018 GTCMHIC 3-Tier Rx Plans'!$G$30,IF($P54="3T10",'2018 GTCMHIC 3-Tier Rx Plans'!$H$30,IF($P54="3T11",'2018 GTCMHIC 3-Tier Rx Plans'!$I$30,IF($P54="3T13",'2018 GTCMHIC 3-Tier Rx Plans'!$J$30,IF($W54="ACA-P",'2018 GTCMHIC Metal Level Plans'!$C$30,IF($W54="ACA-G",'2018 GTCMHIC Metal Level Plans'!$C$35,IF($W54="ACA-S",'2018 GTCMHIC Metal Level Plans'!$C$40,IF($W54="ACA-B",'2018 GTCMHIC Metal Level Plans'!$C$45,IF($W54="MS-1",'Medicare Supplement Premiums'!$M$8,IF($W54="MS-2",'Medicare Supplement Premiums'!$M$9,IF($W54="MS-3",'Medicare Supplement Premiums'!$M$10,IF($W54="MS-4",'Medicare Supplement Premiums'!$M$11,IF($W54="MS-5",'Medicare Supplement Premiums'!$M$12,IF($W54="MS-6",'Medicare Supplement Premiums'!$M$13," ")))))))))))))))))))))</f>
        <v>121.97800368</v>
      </c>
      <c r="Z54" s="96">
        <f t="shared" si="0"/>
        <v>599.6952</v>
      </c>
      <c r="AA54" s="96">
        <f>IF($W54="MM1",'2018 GTCMHI Medical Plan Rates'!$S$12,IF($W54="MM2",'2018 GTCMHI Medical Plan Rates'!$S$13,IF($W54="MM3",'2018 GTCMHI Medical Plan Rates'!$S$14,IF($W54="MM5",'2018 GTCMHI Medical Plan Rates'!$S$15,IF($W54="MM6",'2018 GTCMHI Medical Plan Rates'!$S$16,IF($W54="MM7",'2018 GTCMHI Medical Plan Rates'!$S$17,IF($W54="PPO1",'2018 GTCMHI Medical Plan Rates'!$S$8,IF($W54="PPO2",'2018 GTCMHI Medical Plan Rates'!$S$9,IF($W54="PPO3",'2018 GTCMHI Medical Plan Rates'!$S$10,IF($W54="PPOT",'2018 GTCMHI Medical Plan Rates'!$S$11,IF($W54="ACA-P",'2018 GTCMHIC Metal Level Plans'!$D$29,IF($W54="ACA-G",'2018 GTCMHIC Metal Level Plans'!$D$34,IF($W54="ACA-S",'2018 GTCMHIC Metal Level Plans'!$D$39,IF($W54="ACA-B",'2018 GTCMHIC Metal Level Plans'!$D$44,IF($W54="MS-1","n/a",IF($W54="MS-2",'Medicare Supplement Premiums'!$M$9,IF($W54="MS-3","n/a",IF($W54="MS-4","n/a",IF($W54="MS-5","n/a"," ")))))))))))))))))))</f>
        <v>1242.074652</v>
      </c>
      <c r="AB54" s="96">
        <f>IF($P54="2T1",'2018 GTCMHIC 2-Tier Rx Plans'!$C$31,IF($P54="2T2",'2018 GTCMHIC 2-Tier Rx Plans'!$D$31,IF($P54="2T3",'2018 GTCMHIC 2-Tier Rx Plans'!$E$31,IF($P54="3T3",'2018 GTCMHIC 3-Tier Rx Plans'!$C$31,IF($P54="3T5a",'2018 GTCMHIC 3-Tier Rx Plans'!$D$31,IF($P54="3T6",'2018 GTCMHIC 3-Tier Rx Plans'!$E$31,IF($P54="3T7",'2018 GTCMHIC 3-Tier Rx Plans'!$F$31,IF($P54="3T9",'2018 GTCMHIC 3-Tier Rx Plans'!$G$31,IF($P54="3T10",'2018 GTCMHIC 3-Tier Rx Plans'!$H$31,IF($P54="3T11",'2018 GTCMHIC 3-Tier Rx Plans'!$I$31,IF($P54="3T13",'2018 GTCMHIC 3-Tier Rx Plans'!$J$31,IF($W54="ACA-P",'2018 GTCMHIC Metal Level Plans'!$D$30,IF($W54="ACA-G",'2018 GTCMHIC Metal Level Plans'!$D$35,IF($W54="ACA-S",'2018 GTCMHIC Metal Level Plans'!$D$40,IF($W54="ACA-B",'2018 GTCMHIC Metal Level Plans'!$D$45," ")))))))))))))))</f>
        <v>317.14534800000001</v>
      </c>
      <c r="AC54" s="96">
        <f t="shared" si="1"/>
        <v>1559.22</v>
      </c>
      <c r="AD54" s="23"/>
    </row>
    <row r="55" spans="1:30" s="7" customFormat="1" ht="15.95" customHeight="1" x14ac:dyDescent="0.2">
      <c r="A55" s="266"/>
      <c r="B55" s="139"/>
      <c r="C55" s="108" t="s">
        <v>139</v>
      </c>
      <c r="D55" s="108" t="s">
        <v>150</v>
      </c>
      <c r="E55" s="239"/>
      <c r="F55" s="104" t="s">
        <v>144</v>
      </c>
      <c r="G55" s="104" t="s">
        <v>152</v>
      </c>
      <c r="H55" s="104" t="s">
        <v>160</v>
      </c>
      <c r="I55" s="62">
        <v>42005</v>
      </c>
      <c r="J55" s="22">
        <v>5</v>
      </c>
      <c r="K55" s="22">
        <v>35</v>
      </c>
      <c r="L55" s="22">
        <v>70</v>
      </c>
      <c r="M55" s="22">
        <v>10</v>
      </c>
      <c r="N55" s="22">
        <v>70</v>
      </c>
      <c r="O55" s="22">
        <v>140</v>
      </c>
      <c r="P55" s="22" t="s">
        <v>30</v>
      </c>
      <c r="Q55" s="107" t="s">
        <v>150</v>
      </c>
      <c r="R55" s="22" t="s">
        <v>337</v>
      </c>
      <c r="S55" s="22"/>
      <c r="T55" s="22"/>
      <c r="U55" s="22"/>
      <c r="V55" s="22"/>
      <c r="W55" s="107" t="s">
        <v>116</v>
      </c>
      <c r="X55" s="96">
        <f>IF($W55="MM1",'2018 GTCMHI Medical Plan Rates'!$R$12,IF($W55="MM2",'2018 GTCMHI Medical Plan Rates'!$R$13,IF($W55="MM3",'2018 GTCMHI Medical Plan Rates'!$R$14,IF($W55="MM5",'2018 GTCMHI Medical Plan Rates'!$R$15,IF($W55="MM6",'2018 GTCMHI Medical Plan Rates'!$R$16,IF($W55="MM7",'2018 GTCMHI Medical Plan Rates'!$R$17,IF($W55="PPO1",'2018 GTCMHI Medical Plan Rates'!$R$8,IF($W55="PPO2",'2018 GTCMHI Medical Plan Rates'!$R$9,IF($W55="PPO3",'2018 GTCMHI Medical Plan Rates'!$R$10,IF($W55="PPOT",'2018 GTCMHI Medical Plan Rates'!$R$11,IF($W55="ACA-P",'2018 GTCMHIC Metal Level Plans'!$C$29,IF($W55="ACA-G",'2018 GTCMHIC Metal Level Plans'!$C$34,IF($W55="ACA-S",'2018 GTCMHIC Metal Level Plans'!$C$39,IF($W55="ACA-B",'2018 GTCMHIC Metal Level Plans'!$C$44,IF($W55="MS-1",'Medicare Supplement Premiums'!$L$8,IF($W55="MS-2",'Medicare Supplement Premiums'!$L$9,IF($W55="MS-3",'Medicare Supplement Premiums'!$L$10,IF($W55="MS-4",'Medicare Supplement Premiums'!$L$11,IF($W55="MS-5",'Medicare Supplement Premiums'!$L$12," ")))))))))))))))))))</f>
        <v>477.71719631999997</v>
      </c>
      <c r="Y55" s="96">
        <f>IF($P55="2T1",'2018 GTCMHIC 2-Tier Rx Plans'!$C$30,IF($P55="2T2",'2018 GTCMHIC 2-Tier Rx Plans'!$D$30,IF($P55="2T3",'2018 GTCMHIC 2-Tier Rx Plans'!$E$30,IF($P55="3T3",'2018 GTCMHIC 3-Tier Rx Plans'!$C$30,IF($P55="3T5a",'2018 GTCMHIC 3-Tier Rx Plans'!$D$30,IF($P55="3T6",'2018 GTCMHIC 3-Tier Rx Plans'!$E$30,IF($P55="3T7",'2018 GTCMHIC 3-Tier Rx Plans'!$F$30,IF($P55="3T9",'2018 GTCMHIC 3-Tier Rx Plans'!$G$30,IF($P55="3T10",'2018 GTCMHIC 3-Tier Rx Plans'!$H$30,IF($P55="3T11",'2018 GTCMHIC 3-Tier Rx Plans'!$I$30,IF($P55="3T13",'2018 GTCMHIC 3-Tier Rx Plans'!$J$30,IF($W55="ACA-P",'2018 GTCMHIC Metal Level Plans'!$C$30,IF($W55="ACA-G",'2018 GTCMHIC Metal Level Plans'!$C$35,IF($W55="ACA-S",'2018 GTCMHIC Metal Level Plans'!$C$40,IF($W55="ACA-B",'2018 GTCMHIC Metal Level Plans'!$C$45,IF($W55="MS-1",'Medicare Supplement Premiums'!$M$8,IF($W55="MS-2",'Medicare Supplement Premiums'!$M$9,IF($W55="MS-3",'Medicare Supplement Premiums'!$M$10,IF($W55="MS-4",'Medicare Supplement Premiums'!$M$11,IF($W55="MS-5",'Medicare Supplement Premiums'!$M$12,IF($W55="MS-6",'Medicare Supplement Premiums'!$M$13," ")))))))))))))))))))))</f>
        <v>121.97800368</v>
      </c>
      <c r="Z55" s="96">
        <f t="shared" si="0"/>
        <v>599.6952</v>
      </c>
      <c r="AA55" s="96">
        <f>IF($W55="MM1",'2018 GTCMHI Medical Plan Rates'!$S$12,IF($W55="MM2",'2018 GTCMHI Medical Plan Rates'!$S$13,IF($W55="MM3",'2018 GTCMHI Medical Plan Rates'!$S$14,IF($W55="MM5",'2018 GTCMHI Medical Plan Rates'!$S$15,IF($W55="MM6",'2018 GTCMHI Medical Plan Rates'!$S$16,IF($W55="MM7",'2018 GTCMHI Medical Plan Rates'!$S$17,IF($W55="PPO1",'2018 GTCMHI Medical Plan Rates'!$S$8,IF($W55="PPO2",'2018 GTCMHI Medical Plan Rates'!$S$9,IF($W55="PPO3",'2018 GTCMHI Medical Plan Rates'!$S$10,IF($W55="PPOT",'2018 GTCMHI Medical Plan Rates'!$S$11,IF($W55="ACA-P",'2018 GTCMHIC Metal Level Plans'!$D$29,IF($W55="ACA-G",'2018 GTCMHIC Metal Level Plans'!$D$34,IF($W55="ACA-S",'2018 GTCMHIC Metal Level Plans'!$D$39,IF($W55="ACA-B",'2018 GTCMHIC Metal Level Plans'!$D$44,IF($W55="MS-1","n/a",IF($W55="MS-2",'Medicare Supplement Premiums'!$M$9,IF($W55="MS-3","n/a",IF($W55="MS-4","n/a",IF($W55="MS-5","n/a"," ")))))))))))))))))))</f>
        <v>1242.074652</v>
      </c>
      <c r="AB55" s="96">
        <f>IF($P55="2T1",'2018 GTCMHIC 2-Tier Rx Plans'!$C$31,IF($P55="2T2",'2018 GTCMHIC 2-Tier Rx Plans'!$D$31,IF($P55="2T3",'2018 GTCMHIC 2-Tier Rx Plans'!$E$31,IF($P55="3T3",'2018 GTCMHIC 3-Tier Rx Plans'!$C$31,IF($P55="3T5a",'2018 GTCMHIC 3-Tier Rx Plans'!$D$31,IF($P55="3T6",'2018 GTCMHIC 3-Tier Rx Plans'!$E$31,IF($P55="3T7",'2018 GTCMHIC 3-Tier Rx Plans'!$F$31,IF($P55="3T9",'2018 GTCMHIC 3-Tier Rx Plans'!$G$31,IF($P55="3T10",'2018 GTCMHIC 3-Tier Rx Plans'!$H$31,IF($P55="3T11",'2018 GTCMHIC 3-Tier Rx Plans'!$I$31,IF($P55="3T13",'2018 GTCMHIC 3-Tier Rx Plans'!$J$31,IF($W55="ACA-P",'2018 GTCMHIC Metal Level Plans'!$D$30,IF($W55="ACA-G",'2018 GTCMHIC Metal Level Plans'!$D$35,IF($W55="ACA-S",'2018 GTCMHIC Metal Level Plans'!$D$40,IF($W55="ACA-B",'2018 GTCMHIC Metal Level Plans'!$D$45," ")))))))))))))))</f>
        <v>317.14534800000001</v>
      </c>
      <c r="AC55" s="96">
        <f t="shared" si="1"/>
        <v>1559.22</v>
      </c>
      <c r="AD55" s="23"/>
    </row>
    <row r="56" spans="1:30" s="7" customFormat="1" ht="15.95" customHeight="1" x14ac:dyDescent="0.2">
      <c r="A56" s="264" t="s">
        <v>91</v>
      </c>
      <c r="B56" s="262">
        <v>10</v>
      </c>
      <c r="C56" s="267" t="s">
        <v>138</v>
      </c>
      <c r="D56" s="268"/>
      <c r="E56" s="230" t="s">
        <v>146</v>
      </c>
      <c r="F56" s="230" t="s">
        <v>142</v>
      </c>
      <c r="G56" s="82" t="s">
        <v>143</v>
      </c>
      <c r="H56" s="82" t="s">
        <v>161</v>
      </c>
      <c r="I56" s="44">
        <v>41275</v>
      </c>
      <c r="J56" s="14">
        <v>15</v>
      </c>
      <c r="K56" s="14">
        <v>30</v>
      </c>
      <c r="L56" s="14">
        <v>45</v>
      </c>
      <c r="M56" s="14">
        <v>30</v>
      </c>
      <c r="N56" s="14">
        <v>60</v>
      </c>
      <c r="O56" s="14">
        <v>90</v>
      </c>
      <c r="P56" s="14" t="s">
        <v>70</v>
      </c>
      <c r="Q56" s="109" t="s">
        <v>82</v>
      </c>
      <c r="R56" s="14">
        <v>15</v>
      </c>
      <c r="S56" s="14" t="s">
        <v>30</v>
      </c>
      <c r="T56" s="14" t="s">
        <v>30</v>
      </c>
      <c r="U56" s="14" t="s">
        <v>30</v>
      </c>
      <c r="V56" s="14" t="s">
        <v>30</v>
      </c>
      <c r="W56" s="109" t="s">
        <v>54</v>
      </c>
      <c r="X56" s="97">
        <f>IF($W56="MM1",'2018 GTCMHI Medical Plan Rates'!$R$12,IF($W56="MM2",'2018 GTCMHI Medical Plan Rates'!$R$13,IF($W56="MM3",'2018 GTCMHI Medical Plan Rates'!$R$14,IF($W56="MM5",'2018 GTCMHI Medical Plan Rates'!$R$15,IF($W56="MM6",'2018 GTCMHI Medical Plan Rates'!$R$16,IF($W56="MM7",'2018 GTCMHI Medical Plan Rates'!$R$17,IF($W56="PPO1",'2018 GTCMHI Medical Plan Rates'!$R$8,IF($W56="PPO2",'2018 GTCMHI Medical Plan Rates'!$R$9,IF($W56="PPO3",'2018 GTCMHI Medical Plan Rates'!$R$10,IF($W56="PPOT",'2018 GTCMHI Medical Plan Rates'!$R$11,IF($W56="ACA-P",'2018 GTCMHIC Metal Level Plans'!$C$29,IF($W56="ACA-G",'2018 GTCMHIC Metal Level Plans'!$C$34,IF($W56="ACA-S",'2018 GTCMHIC Metal Level Plans'!$C$39,IF($W56="ACA-B",'2018 GTCMHIC Metal Level Plans'!$C$44,IF($W56="MS-1",'Medicare Supplement Premiums'!$L$8,IF($W56="MS-2",'Medicare Supplement Premiums'!$L$9,IF($W56="MS-3",'Medicare Supplement Premiums'!$L$10,IF($W56="MS-4",'Medicare Supplement Premiums'!$L$11,IF($W56="MS-5",'Medicare Supplement Premiums'!$L$12," ")))))))))))))))))))</f>
        <v>690.58</v>
      </c>
      <c r="Y56" s="97">
        <f>IF($P56="2T1",'2018 GTCMHIC 2-Tier Rx Plans'!$C$30,IF($P56="2T2",'2018 GTCMHIC 2-Tier Rx Plans'!$D$30,IF($P56="2T3",'2018 GTCMHIC 2-Tier Rx Plans'!$E$30,IF($P56="3T3",'2018 GTCMHIC 3-Tier Rx Plans'!$C$30,IF($P56="3T5a",'2018 GTCMHIC 3-Tier Rx Plans'!$D$30,IF($P56="3T6",'2018 GTCMHIC 3-Tier Rx Plans'!$E$30,IF($P56="3T7",'2018 GTCMHIC 3-Tier Rx Plans'!$F$30,IF($P56="3T9",'2018 GTCMHIC 3-Tier Rx Plans'!$G$30,IF($P56="3T10",'2018 GTCMHIC 3-Tier Rx Plans'!$H$30,IF($P56="3T11",'2018 GTCMHIC 3-Tier Rx Plans'!$I$30,IF($P56="3T13",'2018 GTCMHIC 3-Tier Rx Plans'!$J$30,IF($W56="ACA-P",'2018 GTCMHIC Metal Level Plans'!$C$30,IF($W56="ACA-G",'2018 GTCMHIC Metal Level Plans'!$C$35,IF($W56="ACA-S",'2018 GTCMHIC Metal Level Plans'!$C$40,IF($W56="ACA-B",'2018 GTCMHIC Metal Level Plans'!$C$45,IF($W56="MS-1",'Medicare Supplement Premiums'!$M$8,IF($W56="MS-2",'Medicare Supplement Premiums'!$M$9,IF($W56="MS-3",'Medicare Supplement Premiums'!$M$10,IF($W56="MS-4",'Medicare Supplement Premiums'!$M$11,IF($W56="MS-5",'Medicare Supplement Premiums'!$M$12,IF($W56="MS-6",'Medicare Supplement Premiums'!$M$13," ")))))))))))))))))))))</f>
        <v>102.35</v>
      </c>
      <c r="Z56" s="97">
        <f t="shared" si="0"/>
        <v>792.93000000000006</v>
      </c>
      <c r="AA56" s="97">
        <f>IF($W56="MM1",'2018 GTCMHI Medical Plan Rates'!$S$12,IF($W56="MM2",'2018 GTCMHI Medical Plan Rates'!$S$13,IF($W56="MM3",'2018 GTCMHI Medical Plan Rates'!$S$14,IF($W56="MM5",'2018 GTCMHI Medical Plan Rates'!$S$15,IF($W56="MM6",'2018 GTCMHI Medical Plan Rates'!$S$16,IF($W56="MM7",'2018 GTCMHI Medical Plan Rates'!$S$17,IF($W56="PPO1",'2018 GTCMHI Medical Plan Rates'!$S$8,IF($W56="PPO2",'2018 GTCMHI Medical Plan Rates'!$S$9,IF($W56="PPO3",'2018 GTCMHI Medical Plan Rates'!$S$10,IF($W56="PPOT",'2018 GTCMHI Medical Plan Rates'!$S$11,IF($W56="ACA-P",'2018 GTCMHIC Metal Level Plans'!$D$29,IF($W56="ACA-G",'2018 GTCMHIC Metal Level Plans'!$D$34,IF($W56="ACA-S",'2018 GTCMHIC Metal Level Plans'!$D$39,IF($W56="ACA-B",'2018 GTCMHIC Metal Level Plans'!$D$44,IF($W56="MS-1","n/a",IF($W56="MS-2",'Medicare Supplement Premiums'!$M$9,IF($W56="MS-3","n/a",IF($W56="MS-4","n/a",IF($W56="MS-5","n/a"," ")))))))))))))))))))</f>
        <v>1494.75</v>
      </c>
      <c r="AB56" s="97">
        <f>IF($P56="2T1",'2018 GTCMHIC 2-Tier Rx Plans'!$C$31,IF($P56="2T2",'2018 GTCMHIC 2-Tier Rx Plans'!$D$31,IF($P56="2T3",'2018 GTCMHIC 2-Tier Rx Plans'!$E$31,IF($P56="3T3",'2018 GTCMHIC 3-Tier Rx Plans'!$C$31,IF($P56="3T5a",'2018 GTCMHIC 3-Tier Rx Plans'!$D$31,IF($P56="3T6",'2018 GTCMHIC 3-Tier Rx Plans'!$E$31,IF($P56="3T7",'2018 GTCMHIC 3-Tier Rx Plans'!$F$31,IF($P56="3T9",'2018 GTCMHIC 3-Tier Rx Plans'!$G$31,IF($P56="3T10",'2018 GTCMHIC 3-Tier Rx Plans'!$H$31,IF($P56="3T11",'2018 GTCMHIC 3-Tier Rx Plans'!$I$31,IF($P56="3T13",'2018 GTCMHIC 3-Tier Rx Plans'!$J$31,IF($W56="ACA-P",'2018 GTCMHIC Metal Level Plans'!$D$30,IF($W56="ACA-G",'2018 GTCMHIC Metal Level Plans'!$D$35,IF($W56="ACA-S",'2018 GTCMHIC Metal Level Plans'!$D$40,IF($W56="ACA-B",'2018 GTCMHIC Metal Level Plans'!$D$45," ")))))))))))))))</f>
        <v>221.83</v>
      </c>
      <c r="AC56" s="97">
        <f t="shared" si="1"/>
        <v>1716.58</v>
      </c>
      <c r="AD56" s="23"/>
    </row>
    <row r="57" spans="1:30" s="7" customFormat="1" ht="15.95" customHeight="1" x14ac:dyDescent="0.2">
      <c r="A57" s="265"/>
      <c r="B57" s="263"/>
      <c r="C57" s="267" t="s">
        <v>139</v>
      </c>
      <c r="D57" s="268"/>
      <c r="E57" s="231"/>
      <c r="F57" s="231"/>
      <c r="G57" s="82" t="s">
        <v>144</v>
      </c>
      <c r="H57" s="82" t="s">
        <v>161</v>
      </c>
      <c r="I57" s="44">
        <v>41275</v>
      </c>
      <c r="J57" s="14">
        <v>15</v>
      </c>
      <c r="K57" s="14">
        <v>30</v>
      </c>
      <c r="L57" s="14">
        <v>45</v>
      </c>
      <c r="M57" s="14">
        <v>30</v>
      </c>
      <c r="N57" s="14">
        <v>60</v>
      </c>
      <c r="O57" s="14">
        <v>90</v>
      </c>
      <c r="P57" s="14" t="s">
        <v>70</v>
      </c>
      <c r="Q57" s="109" t="s">
        <v>82</v>
      </c>
      <c r="R57" s="14">
        <v>15</v>
      </c>
      <c r="S57" s="14" t="s">
        <v>30</v>
      </c>
      <c r="T57" s="14" t="s">
        <v>30</v>
      </c>
      <c r="U57" s="14" t="s">
        <v>30</v>
      </c>
      <c r="V57" s="14" t="s">
        <v>30</v>
      </c>
      <c r="W57" s="109" t="s">
        <v>54</v>
      </c>
      <c r="X57" s="97">
        <f>IF($W57="MM1",'2018 GTCMHI Medical Plan Rates'!$R$12,IF($W57="MM2",'2018 GTCMHI Medical Plan Rates'!$R$13,IF($W57="MM3",'2018 GTCMHI Medical Plan Rates'!$R$14,IF($W57="MM5",'2018 GTCMHI Medical Plan Rates'!$R$15,IF($W57="MM6",'2018 GTCMHI Medical Plan Rates'!$R$16,IF($W57="MM7",'2018 GTCMHI Medical Plan Rates'!$R$17,IF($W57="PPO1",'2018 GTCMHI Medical Plan Rates'!$R$8,IF($W57="PPO2",'2018 GTCMHI Medical Plan Rates'!$R$9,IF($W57="PPO3",'2018 GTCMHI Medical Plan Rates'!$R$10,IF($W57="PPOT",'2018 GTCMHI Medical Plan Rates'!$R$11,IF($W57="ACA-P",'2018 GTCMHIC Metal Level Plans'!$C$29,IF($W57="ACA-G",'2018 GTCMHIC Metal Level Plans'!$C$34,IF($W57="ACA-S",'2018 GTCMHIC Metal Level Plans'!$C$39,IF($W57="ACA-B",'2018 GTCMHIC Metal Level Plans'!$C$44,IF($W57="MS-1",'Medicare Supplement Premiums'!$L$8,IF($W57="MS-2",'Medicare Supplement Premiums'!$L$9,IF($W57="MS-3",'Medicare Supplement Premiums'!$L$10,IF($W57="MS-4",'Medicare Supplement Premiums'!$L$11,IF($W57="MS-5",'Medicare Supplement Premiums'!$L$12," ")))))))))))))))))))</f>
        <v>690.58</v>
      </c>
      <c r="Y57" s="97">
        <f>IF($P57="2T1",'2018 GTCMHIC 2-Tier Rx Plans'!$C$30,IF($P57="2T2",'2018 GTCMHIC 2-Tier Rx Plans'!$D$30,IF($P57="2T3",'2018 GTCMHIC 2-Tier Rx Plans'!$E$30,IF($P57="3T3",'2018 GTCMHIC 3-Tier Rx Plans'!$C$30,IF($P57="3T5a",'2018 GTCMHIC 3-Tier Rx Plans'!$D$30,IF($P57="3T6",'2018 GTCMHIC 3-Tier Rx Plans'!$E$30,IF($P57="3T7",'2018 GTCMHIC 3-Tier Rx Plans'!$F$30,IF($P57="3T9",'2018 GTCMHIC 3-Tier Rx Plans'!$G$30,IF($P57="3T10",'2018 GTCMHIC 3-Tier Rx Plans'!$H$30,IF($P57="3T11",'2018 GTCMHIC 3-Tier Rx Plans'!$I$30,IF($P57="3T13",'2018 GTCMHIC 3-Tier Rx Plans'!$J$30,IF($W57="ACA-P",'2018 GTCMHIC Metal Level Plans'!$C$30,IF($W57="ACA-G",'2018 GTCMHIC Metal Level Plans'!$C$35,IF($W57="ACA-S",'2018 GTCMHIC Metal Level Plans'!$C$40,IF($W57="ACA-B",'2018 GTCMHIC Metal Level Plans'!$C$45,IF($W57="MS-1",'Medicare Supplement Premiums'!$M$8,IF($W57="MS-2",'Medicare Supplement Premiums'!$M$9,IF($W57="MS-3",'Medicare Supplement Premiums'!$M$10,IF($W57="MS-4",'Medicare Supplement Premiums'!$M$11,IF($W57="MS-5",'Medicare Supplement Premiums'!$M$12,IF($W57="MS-6",'Medicare Supplement Premiums'!$M$13," ")))))))))))))))))))))</f>
        <v>102.35</v>
      </c>
      <c r="Z57" s="97">
        <f t="shared" si="0"/>
        <v>792.93000000000006</v>
      </c>
      <c r="AA57" s="97">
        <f>IF($W57="MM1",'2018 GTCMHI Medical Plan Rates'!$S$12,IF($W57="MM2",'2018 GTCMHI Medical Plan Rates'!$S$13,IF($W57="MM3",'2018 GTCMHI Medical Plan Rates'!$S$14,IF($W57="MM5",'2018 GTCMHI Medical Plan Rates'!$S$15,IF($W57="MM6",'2018 GTCMHI Medical Plan Rates'!$S$16,IF($W57="MM7",'2018 GTCMHI Medical Plan Rates'!$S$17,IF($W57="PPO1",'2018 GTCMHI Medical Plan Rates'!$S$8,IF($W57="PPO2",'2018 GTCMHI Medical Plan Rates'!$S$9,IF($W57="PPO3",'2018 GTCMHI Medical Plan Rates'!$S$10,IF($W57="PPOT",'2018 GTCMHI Medical Plan Rates'!$S$11,IF($W57="ACA-P",'2018 GTCMHIC Metal Level Plans'!$D$29,IF($W57="ACA-G",'2018 GTCMHIC Metal Level Plans'!$D$34,IF($W57="ACA-S",'2018 GTCMHIC Metal Level Plans'!$D$39,IF($W57="ACA-B",'2018 GTCMHIC Metal Level Plans'!$D$44,IF($W57="MS-1","n/a",IF($W57="MS-2",'Medicare Supplement Premiums'!$M$9,IF($W57="MS-3","n/a",IF($W57="MS-4","n/a",IF($W57="MS-5","n/a"," ")))))))))))))))))))</f>
        <v>1494.75</v>
      </c>
      <c r="AB57" s="97">
        <f>IF($P57="2T1",'2018 GTCMHIC 2-Tier Rx Plans'!$C$31,IF($P57="2T2",'2018 GTCMHIC 2-Tier Rx Plans'!$D$31,IF($P57="2T3",'2018 GTCMHIC 2-Tier Rx Plans'!$E$31,IF($P57="3T3",'2018 GTCMHIC 3-Tier Rx Plans'!$C$31,IF($P57="3T5a",'2018 GTCMHIC 3-Tier Rx Plans'!$D$31,IF($P57="3T6",'2018 GTCMHIC 3-Tier Rx Plans'!$E$31,IF($P57="3T7",'2018 GTCMHIC 3-Tier Rx Plans'!$F$31,IF($P57="3T9",'2018 GTCMHIC 3-Tier Rx Plans'!$G$31,IF($P57="3T10",'2018 GTCMHIC 3-Tier Rx Plans'!$H$31,IF($P57="3T11",'2018 GTCMHIC 3-Tier Rx Plans'!$I$31,IF($P57="3T13",'2018 GTCMHIC 3-Tier Rx Plans'!$J$31,IF($W57="ACA-P",'2018 GTCMHIC Metal Level Plans'!$D$30,IF($W57="ACA-G",'2018 GTCMHIC Metal Level Plans'!$D$35,IF($W57="ACA-S",'2018 GTCMHIC Metal Level Plans'!$D$40,IF($W57="ACA-B",'2018 GTCMHIC Metal Level Plans'!$D$45," ")))))))))))))))</f>
        <v>221.83</v>
      </c>
      <c r="AC57" s="97">
        <f t="shared" si="1"/>
        <v>1716.58</v>
      </c>
      <c r="AD57" s="23"/>
    </row>
    <row r="58" spans="1:30" s="7" customFormat="1" ht="15.95" customHeight="1" x14ac:dyDescent="0.2">
      <c r="A58" s="243" t="s">
        <v>354</v>
      </c>
      <c r="B58" s="138">
        <v>11</v>
      </c>
      <c r="C58" s="108" t="s">
        <v>138</v>
      </c>
      <c r="D58" s="108" t="s">
        <v>150</v>
      </c>
      <c r="E58" s="238"/>
      <c r="F58" s="105" t="s">
        <v>142</v>
      </c>
      <c r="G58" s="60" t="s">
        <v>143</v>
      </c>
      <c r="H58" s="60" t="s">
        <v>160</v>
      </c>
      <c r="I58" s="62">
        <v>42370</v>
      </c>
      <c r="J58" s="22">
        <v>5</v>
      </c>
      <c r="K58" s="22">
        <v>35</v>
      </c>
      <c r="L58" s="22">
        <v>70</v>
      </c>
      <c r="M58" s="22">
        <v>10</v>
      </c>
      <c r="N58" s="22">
        <v>70</v>
      </c>
      <c r="O58" s="22">
        <v>140</v>
      </c>
      <c r="P58" s="22" t="s">
        <v>30</v>
      </c>
      <c r="Q58" s="107" t="s">
        <v>150</v>
      </c>
      <c r="R58" s="22" t="s">
        <v>337</v>
      </c>
      <c r="S58" s="22" t="s">
        <v>30</v>
      </c>
      <c r="T58" s="22" t="s">
        <v>30</v>
      </c>
      <c r="U58" s="22">
        <v>2000</v>
      </c>
      <c r="V58" s="22">
        <v>6000</v>
      </c>
      <c r="W58" s="107" t="s">
        <v>116</v>
      </c>
      <c r="X58" s="96">
        <f>IF($W58="MM1",'2018 GTCMHI Medical Plan Rates'!$R$12,IF($W58="MM2",'2018 GTCMHI Medical Plan Rates'!$R$13,IF($W58="MM3",'2018 GTCMHI Medical Plan Rates'!$R$14,IF($W58="MM5",'2018 GTCMHI Medical Plan Rates'!$R$15,IF($W58="MM6",'2018 GTCMHI Medical Plan Rates'!$R$16,IF($W58="MM7",'2018 GTCMHI Medical Plan Rates'!$R$17,IF($W58="PPO1",'2018 GTCMHI Medical Plan Rates'!$R$8,IF($W58="PPO2",'2018 GTCMHI Medical Plan Rates'!$R$9,IF($W58="PPO3",'2018 GTCMHI Medical Plan Rates'!$R$10,IF($W58="PPOT",'2018 GTCMHI Medical Plan Rates'!$R$11,IF($W58="ACA-P",'2018 GTCMHIC Metal Level Plans'!$C$29,IF($W58="ACA-G",'2018 GTCMHIC Metal Level Plans'!$C$34,IF($W58="ACA-S",'2018 GTCMHIC Metal Level Plans'!$C$39,IF($W58="ACA-B",'2018 GTCMHIC Metal Level Plans'!$C$44,IF($W58="MS-1",'Medicare Supplement Premiums'!$L$8,IF($W58="MS-2",'Medicare Supplement Premiums'!$L$9,IF($W58="MS-3",'Medicare Supplement Premiums'!$L$10,IF($W58="MS-4",'Medicare Supplement Premiums'!$L$11,IF($W58="MS-5",'Medicare Supplement Premiums'!$L$12," ")))))))))))))))))))</f>
        <v>477.71719631999997</v>
      </c>
      <c r="Y58" s="96">
        <f>IF($P58="2T1",'2018 GTCMHIC 2-Tier Rx Plans'!$C$30,IF($P58="2T2",'2018 GTCMHIC 2-Tier Rx Plans'!$D$30,IF($P58="2T3",'2018 GTCMHIC 2-Tier Rx Plans'!$E$30,IF($P58="3T3",'2018 GTCMHIC 3-Tier Rx Plans'!$C$30,IF($P58="3T5a",'2018 GTCMHIC 3-Tier Rx Plans'!$D$30,IF($P58="3T6",'2018 GTCMHIC 3-Tier Rx Plans'!$E$30,IF($P58="3T7",'2018 GTCMHIC 3-Tier Rx Plans'!$F$30,IF($P58="3T9",'2018 GTCMHIC 3-Tier Rx Plans'!$G$30,IF($P58="3T10",'2018 GTCMHIC 3-Tier Rx Plans'!$H$30,IF($P58="3T11",'2018 GTCMHIC 3-Tier Rx Plans'!$I$30,IF($P58="3T13",'2018 GTCMHIC 3-Tier Rx Plans'!$J$30,IF($W58="ACA-P",'2018 GTCMHIC Metal Level Plans'!$C$30,IF($W58="ACA-G",'2018 GTCMHIC Metal Level Plans'!$C$35,IF($W58="ACA-S",'2018 GTCMHIC Metal Level Plans'!$C$40,IF($W58="ACA-B",'2018 GTCMHIC Metal Level Plans'!$C$45,IF($W58="MS-1",'Medicare Supplement Premiums'!$M$8,IF($W58="MS-2",'Medicare Supplement Premiums'!$M$9,IF($W58="MS-3",'Medicare Supplement Premiums'!$M$10,IF($W58="MS-4",'Medicare Supplement Premiums'!$M$11,IF($W58="MS-5",'Medicare Supplement Premiums'!$M$12,IF($W58="MS-6",'Medicare Supplement Premiums'!$M$13," ")))))))))))))))))))))</f>
        <v>121.97800368</v>
      </c>
      <c r="Z58" s="96">
        <f t="shared" si="0"/>
        <v>599.6952</v>
      </c>
      <c r="AA58" s="96">
        <f>IF($W58="MM1",'2018 GTCMHI Medical Plan Rates'!$S$12,IF($W58="MM2",'2018 GTCMHI Medical Plan Rates'!$S$13,IF($W58="MM3",'2018 GTCMHI Medical Plan Rates'!$S$14,IF($W58="MM5",'2018 GTCMHI Medical Plan Rates'!$S$15,IF($W58="MM6",'2018 GTCMHI Medical Plan Rates'!$S$16,IF($W58="MM7",'2018 GTCMHI Medical Plan Rates'!$S$17,IF($W58="PPO1",'2018 GTCMHI Medical Plan Rates'!$S$8,IF($W58="PPO2",'2018 GTCMHI Medical Plan Rates'!$S$9,IF($W58="PPO3",'2018 GTCMHI Medical Plan Rates'!$S$10,IF($W58="PPOT",'2018 GTCMHI Medical Plan Rates'!$S$11,IF($W58="ACA-P",'2018 GTCMHIC Metal Level Plans'!$D$29,IF($W58="ACA-G",'2018 GTCMHIC Metal Level Plans'!$D$34,IF($W58="ACA-S",'2018 GTCMHIC Metal Level Plans'!$D$39,IF($W58="ACA-B",'2018 GTCMHIC Metal Level Plans'!$D$44,IF($W58="MS-1","n/a",IF($W58="MS-2",'Medicare Supplement Premiums'!$M$9,IF($W58="MS-3","n/a",IF($W58="MS-4","n/a",IF($W58="MS-5","n/a"," ")))))))))))))))))))</f>
        <v>1242.074652</v>
      </c>
      <c r="AB58" s="96">
        <f>IF($P58="2T1",'2018 GTCMHIC 2-Tier Rx Plans'!$C$31,IF($P58="2T2",'2018 GTCMHIC 2-Tier Rx Plans'!$D$31,IF($P58="2T3",'2018 GTCMHIC 2-Tier Rx Plans'!$E$31,IF($P58="3T3",'2018 GTCMHIC 3-Tier Rx Plans'!$C$31,IF($P58="3T5a",'2018 GTCMHIC 3-Tier Rx Plans'!$D$31,IF($P58="3T6",'2018 GTCMHIC 3-Tier Rx Plans'!$E$31,IF($P58="3T7",'2018 GTCMHIC 3-Tier Rx Plans'!$F$31,IF($P58="3T9",'2018 GTCMHIC 3-Tier Rx Plans'!$G$31,IF($P58="3T10",'2018 GTCMHIC 3-Tier Rx Plans'!$H$31,IF($P58="3T11",'2018 GTCMHIC 3-Tier Rx Plans'!$I$31,IF($P58="3T13",'2018 GTCMHIC 3-Tier Rx Plans'!$J$31,IF($W58="ACA-P",'2018 GTCMHIC Metal Level Plans'!$D$30,IF($W58="ACA-G",'2018 GTCMHIC Metal Level Plans'!$D$35,IF($W58="ACA-S",'2018 GTCMHIC Metal Level Plans'!$D$40,IF($W58="ACA-B",'2018 GTCMHIC Metal Level Plans'!$D$45," ")))))))))))))))</f>
        <v>317.14534800000001</v>
      </c>
      <c r="AC58" s="96">
        <f t="shared" si="1"/>
        <v>1559.22</v>
      </c>
      <c r="AD58" s="23"/>
    </row>
    <row r="59" spans="1:30" s="7" customFormat="1" ht="15.95" customHeight="1" x14ac:dyDescent="0.2">
      <c r="A59" s="244"/>
      <c r="B59" s="139"/>
      <c r="C59" s="108" t="s">
        <v>139</v>
      </c>
      <c r="D59" s="108" t="s">
        <v>150</v>
      </c>
      <c r="E59" s="240"/>
      <c r="F59" s="105" t="s">
        <v>144</v>
      </c>
      <c r="G59" s="60" t="s">
        <v>152</v>
      </c>
      <c r="H59" s="60" t="s">
        <v>160</v>
      </c>
      <c r="I59" s="62">
        <v>42370</v>
      </c>
      <c r="J59" s="22">
        <v>5</v>
      </c>
      <c r="K59" s="22">
        <v>35</v>
      </c>
      <c r="L59" s="22">
        <v>70</v>
      </c>
      <c r="M59" s="22">
        <v>10</v>
      </c>
      <c r="N59" s="22">
        <v>70</v>
      </c>
      <c r="O59" s="22">
        <v>140</v>
      </c>
      <c r="P59" s="22" t="s">
        <v>30</v>
      </c>
      <c r="Q59" s="107" t="s">
        <v>150</v>
      </c>
      <c r="R59" s="22" t="s">
        <v>337</v>
      </c>
      <c r="S59" s="22" t="s">
        <v>30</v>
      </c>
      <c r="T59" s="22" t="s">
        <v>30</v>
      </c>
      <c r="U59" s="22">
        <v>2000</v>
      </c>
      <c r="V59" s="22">
        <v>6000</v>
      </c>
      <c r="W59" s="107" t="s">
        <v>116</v>
      </c>
      <c r="X59" s="96">
        <f>IF($W59="MM1",'2018 GTCMHI Medical Plan Rates'!$R$12,IF($W59="MM2",'2018 GTCMHI Medical Plan Rates'!$R$13,IF($W59="MM3",'2018 GTCMHI Medical Plan Rates'!$R$14,IF($W59="MM5",'2018 GTCMHI Medical Plan Rates'!$R$15,IF($W59="MM6",'2018 GTCMHI Medical Plan Rates'!$R$16,IF($W59="MM7",'2018 GTCMHI Medical Plan Rates'!$R$17,IF($W59="PPO1",'2018 GTCMHI Medical Plan Rates'!$R$8,IF($W59="PPO2",'2018 GTCMHI Medical Plan Rates'!$R$9,IF($W59="PPO3",'2018 GTCMHI Medical Plan Rates'!$R$10,IF($W59="PPOT",'2018 GTCMHI Medical Plan Rates'!$R$11,IF($W59="ACA-P",'2018 GTCMHIC Metal Level Plans'!$C$29,IF($W59="ACA-G",'2018 GTCMHIC Metal Level Plans'!$C$34,IF($W59="ACA-S",'2018 GTCMHIC Metal Level Plans'!$C$39,IF($W59="ACA-B",'2018 GTCMHIC Metal Level Plans'!$C$44,IF($W59="MS-1",'Medicare Supplement Premiums'!$L$8,IF($W59="MS-2",'Medicare Supplement Premiums'!$L$9,IF($W59="MS-3",'Medicare Supplement Premiums'!$L$10,IF($W59="MS-4",'Medicare Supplement Premiums'!$L$11,IF($W59="MS-5",'Medicare Supplement Premiums'!$L$12," ")))))))))))))))))))</f>
        <v>477.71719631999997</v>
      </c>
      <c r="Y59" s="96">
        <f>IF($P59="2T1",'2018 GTCMHIC 2-Tier Rx Plans'!$C$30,IF($P59="2T2",'2018 GTCMHIC 2-Tier Rx Plans'!$D$30,IF($P59="2T3",'2018 GTCMHIC 2-Tier Rx Plans'!$E$30,IF($P59="3T3",'2018 GTCMHIC 3-Tier Rx Plans'!$C$30,IF($P59="3T5a",'2018 GTCMHIC 3-Tier Rx Plans'!$D$30,IF($P59="3T6",'2018 GTCMHIC 3-Tier Rx Plans'!$E$30,IF($P59="3T7",'2018 GTCMHIC 3-Tier Rx Plans'!$F$30,IF($P59="3T9",'2018 GTCMHIC 3-Tier Rx Plans'!$G$30,IF($P59="3T10",'2018 GTCMHIC 3-Tier Rx Plans'!$H$30,IF($P59="3T11",'2018 GTCMHIC 3-Tier Rx Plans'!$I$30,IF($P59="3T13",'2018 GTCMHIC 3-Tier Rx Plans'!$J$30,IF($W59="ACA-P",'2018 GTCMHIC Metal Level Plans'!$C$30,IF($W59="ACA-G",'2018 GTCMHIC Metal Level Plans'!$C$35,IF($W59="ACA-S",'2018 GTCMHIC Metal Level Plans'!$C$40,IF($W59="ACA-B",'2018 GTCMHIC Metal Level Plans'!$C$45,IF($W59="MS-1",'Medicare Supplement Premiums'!$M$8,IF($W59="MS-2",'Medicare Supplement Premiums'!$M$9,IF($W59="MS-3",'Medicare Supplement Premiums'!$M$10,IF($W59="MS-4",'Medicare Supplement Premiums'!$M$11,IF($W59="MS-5",'Medicare Supplement Premiums'!$M$12,IF($W59="MS-6",'Medicare Supplement Premiums'!$M$13," ")))))))))))))))))))))</f>
        <v>121.97800368</v>
      </c>
      <c r="Z59" s="96">
        <f t="shared" si="0"/>
        <v>599.6952</v>
      </c>
      <c r="AA59" s="96">
        <f>IF($W59="MM1",'2018 GTCMHI Medical Plan Rates'!$S$12,IF($W59="MM2",'2018 GTCMHI Medical Plan Rates'!$S$13,IF($W59="MM3",'2018 GTCMHI Medical Plan Rates'!$S$14,IF($W59="MM5",'2018 GTCMHI Medical Plan Rates'!$S$15,IF($W59="MM6",'2018 GTCMHI Medical Plan Rates'!$S$16,IF($W59="MM7",'2018 GTCMHI Medical Plan Rates'!$S$17,IF($W59="PPO1",'2018 GTCMHI Medical Plan Rates'!$S$8,IF($W59="PPO2",'2018 GTCMHI Medical Plan Rates'!$S$9,IF($W59="PPO3",'2018 GTCMHI Medical Plan Rates'!$S$10,IF($W59="PPOT",'2018 GTCMHI Medical Plan Rates'!$S$11,IF($W59="ACA-P",'2018 GTCMHIC Metal Level Plans'!$D$29,IF($W59="ACA-G",'2018 GTCMHIC Metal Level Plans'!$D$34,IF($W59="ACA-S",'2018 GTCMHIC Metal Level Plans'!$D$39,IF($W59="ACA-B",'2018 GTCMHIC Metal Level Plans'!$D$44,IF($W59="MS-1","n/a",IF($W59="MS-2",'Medicare Supplement Premiums'!$M$9,IF($W59="MS-3","n/a",IF($W59="MS-4","n/a",IF($W59="MS-5","n/a"," ")))))))))))))))))))</f>
        <v>1242.074652</v>
      </c>
      <c r="AB59" s="96">
        <f>IF($P59="2T1",'2018 GTCMHIC 2-Tier Rx Plans'!$C$31,IF($P59="2T2",'2018 GTCMHIC 2-Tier Rx Plans'!$D$31,IF($P59="2T3",'2018 GTCMHIC 2-Tier Rx Plans'!$E$31,IF($P59="3T3",'2018 GTCMHIC 3-Tier Rx Plans'!$C$31,IF($P59="3T5a",'2018 GTCMHIC 3-Tier Rx Plans'!$D$31,IF($P59="3T6",'2018 GTCMHIC 3-Tier Rx Plans'!$E$31,IF($P59="3T7",'2018 GTCMHIC 3-Tier Rx Plans'!$F$31,IF($P59="3T9",'2018 GTCMHIC 3-Tier Rx Plans'!$G$31,IF($P59="3T10",'2018 GTCMHIC 3-Tier Rx Plans'!$H$31,IF($P59="3T11",'2018 GTCMHIC 3-Tier Rx Plans'!$I$31,IF($P59="3T13",'2018 GTCMHIC 3-Tier Rx Plans'!$J$31,IF($W59="ACA-P",'2018 GTCMHIC Metal Level Plans'!$D$30,IF($W59="ACA-G",'2018 GTCMHIC Metal Level Plans'!$D$35,IF($W59="ACA-S",'2018 GTCMHIC Metal Level Plans'!$D$40,IF($W59="ACA-B",'2018 GTCMHIC Metal Level Plans'!$D$45," ")))))))))))))))</f>
        <v>317.14534800000001</v>
      </c>
      <c r="AC59" s="96">
        <f t="shared" si="1"/>
        <v>1559.22</v>
      </c>
      <c r="AD59" s="23"/>
    </row>
    <row r="60" spans="1:30" s="7" customFormat="1" ht="15.95" customHeight="1" x14ac:dyDescent="0.2">
      <c r="A60" s="264" t="s">
        <v>375</v>
      </c>
      <c r="B60" s="262">
        <v>12</v>
      </c>
      <c r="C60" s="106" t="s">
        <v>138</v>
      </c>
      <c r="D60" s="106" t="s">
        <v>364</v>
      </c>
      <c r="E60" s="230" t="s">
        <v>376</v>
      </c>
      <c r="F60" s="103" t="s">
        <v>142</v>
      </c>
      <c r="G60" s="82" t="s">
        <v>143</v>
      </c>
      <c r="H60" s="82"/>
      <c r="I60" s="44">
        <v>42736</v>
      </c>
      <c r="J60" s="14">
        <v>5</v>
      </c>
      <c r="K60" s="14">
        <v>35</v>
      </c>
      <c r="L60" s="14">
        <v>70</v>
      </c>
      <c r="M60" s="14">
        <v>10</v>
      </c>
      <c r="N60" s="14">
        <v>70</v>
      </c>
      <c r="O60" s="14">
        <v>140</v>
      </c>
      <c r="P60" s="14" t="s">
        <v>30</v>
      </c>
      <c r="Q60" s="109" t="s">
        <v>364</v>
      </c>
      <c r="R60" s="93">
        <v>0.2</v>
      </c>
      <c r="S60" s="14"/>
      <c r="T60" s="14"/>
      <c r="U60" s="14"/>
      <c r="V60" s="14"/>
      <c r="W60" s="109" t="s">
        <v>324</v>
      </c>
      <c r="X60" s="97">
        <f>IF($W60="MM1",'2018 GTCMHI Medical Plan Rates'!$R$12,IF($W60="MM2",'2018 GTCMHI Medical Plan Rates'!$R$13,IF($W60="MM3",'2018 GTCMHI Medical Plan Rates'!$R$14,IF($W60="MM5",'2018 GTCMHI Medical Plan Rates'!$R$15,IF($W60="MM6",'2018 GTCMHI Medical Plan Rates'!$R$16,IF($W60="MM7",'2018 GTCMHI Medical Plan Rates'!$R$17,IF($W60="PPO1",'2018 GTCMHI Medical Plan Rates'!$R$8,IF($W60="PPO2",'2018 GTCMHI Medical Plan Rates'!$R$9,IF($W60="PPO3",'2018 GTCMHI Medical Plan Rates'!$R$10,IF($W60="PPOT",'2018 GTCMHI Medical Plan Rates'!$R$11,IF($W60="ACA-P",'2018 GTCMHIC Metal Level Plans'!$C$29,IF($W60="ACA-G",'2018 GTCMHIC Metal Level Plans'!$C$34,IF($W60="ACA-S",'2018 GTCMHIC Metal Level Plans'!$C$39,IF($W60="ACA-B",'2018 GTCMHIC Metal Level Plans'!$C$44,IF($W60="MS-1",'Medicare Supplement Premiums'!$L$8,IF($W60="MS-2",'Medicare Supplement Premiums'!$L$9,IF($W60="MS-3",'Medicare Supplement Premiums'!$L$10,IF($W60="MS-4",'Medicare Supplement Premiums'!$L$11,IF($W60="MS-5",'Medicare Supplement Premiums'!$L$12," ")))))))))))))))))))</f>
        <v>415.17149888760002</v>
      </c>
      <c r="Y60" s="97">
        <f>IF($P60="2T1",'2018 GTCMHIC 2-Tier Rx Plans'!$C$30,IF($P60="2T2",'2018 GTCMHIC 2-Tier Rx Plans'!$D$30,IF($P60="2T3",'2018 GTCMHIC 2-Tier Rx Plans'!$E$30,IF($P60="3T3",'2018 GTCMHIC 3-Tier Rx Plans'!$C$30,IF($P60="3T5a",'2018 GTCMHIC 3-Tier Rx Plans'!$D$30,IF($P60="3T6",'2018 GTCMHIC 3-Tier Rx Plans'!$E$30,IF($P60="3T7",'2018 GTCMHIC 3-Tier Rx Plans'!$F$30,IF($P60="3T9",'2018 GTCMHIC 3-Tier Rx Plans'!$G$30,IF($P60="3T10",'2018 GTCMHIC 3-Tier Rx Plans'!$H$30,IF($P60="3T11",'2018 GTCMHIC 3-Tier Rx Plans'!$I$30,IF($P60="3T13",'2018 GTCMHIC 3-Tier Rx Plans'!$J$30,IF($W60="ACA-P",'2018 GTCMHIC Metal Level Plans'!$C$30,IF($W60="ACA-G",'2018 GTCMHIC Metal Level Plans'!$C$35,IF($W60="ACA-S",'2018 GTCMHIC Metal Level Plans'!$C$40,IF($W60="ACA-B",'2018 GTCMHIC Metal Level Plans'!$C$45,IF($W60="MS-1",'Medicare Supplement Premiums'!$M$8,IF($W60="MS-2",'Medicare Supplement Premiums'!$M$9,IF($W60="MS-3",'Medicare Supplement Premiums'!$M$10,IF($W60="MS-4",'Medicare Supplement Premiums'!$M$11,IF($W60="MS-5",'Medicare Supplement Premiums'!$M$12,IF($W60="MS-6",'Medicare Supplement Premiums'!$M$13," ")))))))))))))))))))))</f>
        <v>106.0078871124</v>
      </c>
      <c r="Z60" s="97">
        <f t="shared" si="0"/>
        <v>521.17938600000002</v>
      </c>
      <c r="AA60" s="97">
        <f>IF($W60="MM1",'2018 GTCMHI Medical Plan Rates'!$S$12,IF($W60="MM2",'2018 GTCMHI Medical Plan Rates'!$S$13,IF($W60="MM3",'2018 GTCMHI Medical Plan Rates'!$S$14,IF($W60="MM5",'2018 GTCMHI Medical Plan Rates'!$S$15,IF($W60="MM6",'2018 GTCMHI Medical Plan Rates'!$S$16,IF($W60="MM7",'2018 GTCMHI Medical Plan Rates'!$S$17,IF($W60="PPO1",'2018 GTCMHI Medical Plan Rates'!$S$8,IF($W60="PPO2",'2018 GTCMHI Medical Plan Rates'!$S$9,IF($W60="PPO3",'2018 GTCMHI Medical Plan Rates'!$S$10,IF($W60="PPOT",'2018 GTCMHI Medical Plan Rates'!$S$11,IF($W60="ACA-P",'2018 GTCMHIC Metal Level Plans'!$D$29,IF($W60="ACA-G",'2018 GTCMHIC Metal Level Plans'!$D$34,IF($W60="ACA-S",'2018 GTCMHIC Metal Level Plans'!$D$39,IF($W60="ACA-B",'2018 GTCMHIC Metal Level Plans'!$D$44,IF($W60="MS-1","n/a",IF($W60="MS-2",'Medicare Supplement Premiums'!$M$9,IF($W60="MS-3","n/a",IF($W60="MS-4","n/a",IF($W60="MS-5","n/a"," ")))))))))))))))))))</f>
        <v>1079.4425915364002</v>
      </c>
      <c r="AB60" s="97">
        <f>IF($P60="2T1",'2018 GTCMHIC 2-Tier Rx Plans'!$C$31,IF($P60="2T2",'2018 GTCMHIC 2-Tier Rx Plans'!$D$31,IF($P60="2T3",'2018 GTCMHIC 2-Tier Rx Plans'!$E$31,IF($P60="3T3",'2018 GTCMHIC 3-Tier Rx Plans'!$C$31,IF($P60="3T5a",'2018 GTCMHIC 3-Tier Rx Plans'!$D$31,IF($P60="3T6",'2018 GTCMHIC 3-Tier Rx Plans'!$E$31,IF($P60="3T7",'2018 GTCMHIC 3-Tier Rx Plans'!$F$31,IF($P60="3T9",'2018 GTCMHIC 3-Tier Rx Plans'!$G$31,IF($P60="3T10",'2018 GTCMHIC 3-Tier Rx Plans'!$H$31,IF($P60="3T11",'2018 GTCMHIC 3-Tier Rx Plans'!$I$31,IF($P60="3T13",'2018 GTCMHIC 3-Tier Rx Plans'!$J$31,IF($W60="ACA-P",'2018 GTCMHIC Metal Level Plans'!$D$30,IF($W60="ACA-G",'2018 GTCMHIC Metal Level Plans'!$D$35,IF($W60="ACA-S",'2018 GTCMHIC Metal Level Plans'!$D$40,IF($W60="ACA-B",'2018 GTCMHIC Metal Level Plans'!$D$45," ")))))))))))))))</f>
        <v>275.61966246360004</v>
      </c>
      <c r="AC60" s="97">
        <f t="shared" si="1"/>
        <v>1355.0622540000002</v>
      </c>
      <c r="AD60" s="23"/>
    </row>
    <row r="61" spans="1:30" s="7" customFormat="1" ht="15.95" customHeight="1" x14ac:dyDescent="0.2">
      <c r="A61" s="265"/>
      <c r="B61" s="263"/>
      <c r="C61" s="106" t="s">
        <v>139</v>
      </c>
      <c r="D61" s="106" t="s">
        <v>364</v>
      </c>
      <c r="E61" s="231"/>
      <c r="F61" s="103" t="s">
        <v>144</v>
      </c>
      <c r="G61" s="82" t="s">
        <v>152</v>
      </c>
      <c r="H61" s="82"/>
      <c r="I61" s="44">
        <v>42736</v>
      </c>
      <c r="J61" s="14">
        <v>5</v>
      </c>
      <c r="K61" s="14">
        <v>35</v>
      </c>
      <c r="L61" s="14">
        <v>70</v>
      </c>
      <c r="M61" s="14">
        <v>10</v>
      </c>
      <c r="N61" s="14">
        <v>70</v>
      </c>
      <c r="O61" s="14">
        <v>140</v>
      </c>
      <c r="P61" s="14" t="s">
        <v>30</v>
      </c>
      <c r="Q61" s="109" t="s">
        <v>364</v>
      </c>
      <c r="R61" s="93">
        <v>0.2</v>
      </c>
      <c r="S61" s="14"/>
      <c r="T61" s="14"/>
      <c r="U61" s="14"/>
      <c r="V61" s="14"/>
      <c r="W61" s="109" t="s">
        <v>324</v>
      </c>
      <c r="X61" s="97">
        <f>IF($W61="MM1",'2018 GTCMHI Medical Plan Rates'!$R$12,IF($W61="MM2",'2018 GTCMHI Medical Plan Rates'!$R$13,IF($W61="MM3",'2018 GTCMHI Medical Plan Rates'!$R$14,IF($W61="MM5",'2018 GTCMHI Medical Plan Rates'!$R$15,IF($W61="MM6",'2018 GTCMHI Medical Plan Rates'!$R$16,IF($W61="MM7",'2018 GTCMHI Medical Plan Rates'!$R$17,IF($W61="PPO1",'2018 GTCMHI Medical Plan Rates'!$R$8,IF($W61="PPO2",'2018 GTCMHI Medical Plan Rates'!$R$9,IF($W61="PPO3",'2018 GTCMHI Medical Plan Rates'!$R$10,IF($W61="PPOT",'2018 GTCMHI Medical Plan Rates'!$R$11,IF($W61="ACA-P",'2018 GTCMHIC Metal Level Plans'!$C$29,IF($W61="ACA-G",'2018 GTCMHIC Metal Level Plans'!$C$34,IF($W61="ACA-S",'2018 GTCMHIC Metal Level Plans'!$C$39,IF($W61="ACA-B",'2018 GTCMHIC Metal Level Plans'!$C$44,IF($W61="MS-1",'Medicare Supplement Premiums'!$L$8,IF($W61="MS-2",'Medicare Supplement Premiums'!$L$9,IF($W61="MS-3",'Medicare Supplement Premiums'!$L$10,IF($W61="MS-4",'Medicare Supplement Premiums'!$L$11,IF($W61="MS-5",'Medicare Supplement Premiums'!$L$12," ")))))))))))))))))))</f>
        <v>415.17149888760002</v>
      </c>
      <c r="Y61" s="97">
        <f>IF($P61="2T1",'2018 GTCMHIC 2-Tier Rx Plans'!$C$30,IF($P61="2T2",'2018 GTCMHIC 2-Tier Rx Plans'!$D$30,IF($P61="2T3",'2018 GTCMHIC 2-Tier Rx Plans'!$E$30,IF($P61="3T3",'2018 GTCMHIC 3-Tier Rx Plans'!$C$30,IF($P61="3T5a",'2018 GTCMHIC 3-Tier Rx Plans'!$D$30,IF($P61="3T6",'2018 GTCMHIC 3-Tier Rx Plans'!$E$30,IF($P61="3T7",'2018 GTCMHIC 3-Tier Rx Plans'!$F$30,IF($P61="3T9",'2018 GTCMHIC 3-Tier Rx Plans'!$G$30,IF($P61="3T10",'2018 GTCMHIC 3-Tier Rx Plans'!$H$30,IF($P61="3T11",'2018 GTCMHIC 3-Tier Rx Plans'!$I$30,IF($P61="3T13",'2018 GTCMHIC 3-Tier Rx Plans'!$J$30,IF($W61="ACA-P",'2018 GTCMHIC Metal Level Plans'!$C$30,IF($W61="ACA-G",'2018 GTCMHIC Metal Level Plans'!$C$35,IF($W61="ACA-S",'2018 GTCMHIC Metal Level Plans'!$C$40,IF($W61="ACA-B",'2018 GTCMHIC Metal Level Plans'!$C$45,IF($W61="MS-1",'Medicare Supplement Premiums'!$M$8,IF($W61="MS-2",'Medicare Supplement Premiums'!$M$9,IF($W61="MS-3",'Medicare Supplement Premiums'!$M$10,IF($W61="MS-4",'Medicare Supplement Premiums'!$M$11,IF($W61="MS-5",'Medicare Supplement Premiums'!$M$12,IF($W61="MS-6",'Medicare Supplement Premiums'!$M$13," ")))))))))))))))))))))</f>
        <v>106.0078871124</v>
      </c>
      <c r="Z61" s="97">
        <f t="shared" si="0"/>
        <v>521.17938600000002</v>
      </c>
      <c r="AA61" s="97">
        <f>IF($W61="MM1",'2018 GTCMHI Medical Plan Rates'!$S$12,IF($W61="MM2",'2018 GTCMHI Medical Plan Rates'!$S$13,IF($W61="MM3",'2018 GTCMHI Medical Plan Rates'!$S$14,IF($W61="MM5",'2018 GTCMHI Medical Plan Rates'!$S$15,IF($W61="MM6",'2018 GTCMHI Medical Plan Rates'!$S$16,IF($W61="MM7",'2018 GTCMHI Medical Plan Rates'!$S$17,IF($W61="PPO1",'2018 GTCMHI Medical Plan Rates'!$S$8,IF($W61="PPO2",'2018 GTCMHI Medical Plan Rates'!$S$9,IF($W61="PPO3",'2018 GTCMHI Medical Plan Rates'!$S$10,IF($W61="PPOT",'2018 GTCMHI Medical Plan Rates'!$S$11,IF($W61="ACA-P",'2018 GTCMHIC Metal Level Plans'!$D$29,IF($W61="ACA-G",'2018 GTCMHIC Metal Level Plans'!$D$34,IF($W61="ACA-S",'2018 GTCMHIC Metal Level Plans'!$D$39,IF($W61="ACA-B",'2018 GTCMHIC Metal Level Plans'!$D$44,IF($W61="MS-1","n/a",IF($W61="MS-2",'Medicare Supplement Premiums'!$M$9,IF($W61="MS-3","n/a",IF($W61="MS-4","n/a",IF($W61="MS-5","n/a"," ")))))))))))))))))))</f>
        <v>1079.4425915364002</v>
      </c>
      <c r="AB61" s="97">
        <f>IF($P61="2T1",'2018 GTCMHIC 2-Tier Rx Plans'!$C$31,IF($P61="2T2",'2018 GTCMHIC 2-Tier Rx Plans'!$D$31,IF($P61="2T3",'2018 GTCMHIC 2-Tier Rx Plans'!$E$31,IF($P61="3T3",'2018 GTCMHIC 3-Tier Rx Plans'!$C$31,IF($P61="3T5a",'2018 GTCMHIC 3-Tier Rx Plans'!$D$31,IF($P61="3T6",'2018 GTCMHIC 3-Tier Rx Plans'!$E$31,IF($P61="3T7",'2018 GTCMHIC 3-Tier Rx Plans'!$F$31,IF($P61="3T9",'2018 GTCMHIC 3-Tier Rx Plans'!$G$31,IF($P61="3T10",'2018 GTCMHIC 3-Tier Rx Plans'!$H$31,IF($P61="3T11",'2018 GTCMHIC 3-Tier Rx Plans'!$I$31,IF($P61="3T13",'2018 GTCMHIC 3-Tier Rx Plans'!$J$31,IF($W61="ACA-P",'2018 GTCMHIC Metal Level Plans'!$D$30,IF($W61="ACA-G",'2018 GTCMHIC Metal Level Plans'!$D$35,IF($W61="ACA-S",'2018 GTCMHIC Metal Level Plans'!$D$40,IF($W61="ACA-B",'2018 GTCMHIC Metal Level Plans'!$D$45," ")))))))))))))))</f>
        <v>275.61966246360004</v>
      </c>
      <c r="AC61" s="97">
        <f t="shared" si="1"/>
        <v>1355.0622540000002</v>
      </c>
      <c r="AD61" s="23"/>
    </row>
    <row r="62" spans="1:30" s="7" customFormat="1" ht="15.95" customHeight="1" x14ac:dyDescent="0.2">
      <c r="A62" s="243" t="s">
        <v>377</v>
      </c>
      <c r="B62" s="138">
        <v>13</v>
      </c>
      <c r="C62" s="108" t="s">
        <v>138</v>
      </c>
      <c r="D62" s="108" t="s">
        <v>365</v>
      </c>
      <c r="E62" s="238" t="s">
        <v>378</v>
      </c>
      <c r="F62" s="105" t="s">
        <v>142</v>
      </c>
      <c r="G62" s="60" t="s">
        <v>143</v>
      </c>
      <c r="H62" s="60"/>
      <c r="I62" s="62">
        <v>42736</v>
      </c>
      <c r="J62" s="22">
        <v>5</v>
      </c>
      <c r="K62" s="22">
        <v>35</v>
      </c>
      <c r="L62" s="22">
        <v>70</v>
      </c>
      <c r="M62" s="22">
        <v>10</v>
      </c>
      <c r="N62" s="22">
        <v>70</v>
      </c>
      <c r="O62" s="22">
        <v>140</v>
      </c>
      <c r="P62" s="22" t="s">
        <v>30</v>
      </c>
      <c r="Q62" s="107" t="s">
        <v>365</v>
      </c>
      <c r="R62" s="94">
        <v>0.2</v>
      </c>
      <c r="S62" s="22">
        <v>1800</v>
      </c>
      <c r="T62" s="22">
        <v>3600</v>
      </c>
      <c r="U62" s="22">
        <v>6000</v>
      </c>
      <c r="V62" s="22">
        <v>12000</v>
      </c>
      <c r="W62" s="107" t="s">
        <v>366</v>
      </c>
      <c r="X62" s="96">
        <f>IF($W62="MM1",'2018 GTCMHI Medical Plan Rates'!$R$12,IF($W62="MM2",'2018 GTCMHI Medical Plan Rates'!$R$13,IF($W62="MM3",'2018 GTCMHI Medical Plan Rates'!$R$14,IF($W62="MM5",'2018 GTCMHI Medical Plan Rates'!$R$15,IF($W62="MM6",'2018 GTCMHI Medical Plan Rates'!$R$16,IF($W62="MM7",'2018 GTCMHI Medical Plan Rates'!$R$17,IF($W62="PPO1",'2018 GTCMHI Medical Plan Rates'!$R$8,IF($W62="PPO2",'2018 GTCMHI Medical Plan Rates'!$R$9,IF($W62="PPO3",'2018 GTCMHI Medical Plan Rates'!$R$10,IF($W62="PPOT",'2018 GTCMHI Medical Plan Rates'!$R$11,IF($W62="ACA-P",'2018 GTCMHIC Metal Level Plans'!$C$29,IF($W62="ACA-G",'2018 GTCMHIC Metal Level Plans'!$C$34,IF($W62="ACA-S",'2018 GTCMHIC Metal Level Plans'!$C$39,IF($W62="ACA-B",'2018 GTCMHIC Metal Level Plans'!$C$44,IF($W62="MS-1",'Medicare Supplement Premiums'!$L$8,IF($W62="MS-2",'Medicare Supplement Premiums'!$L$9,IF($W62="MS-3",'Medicare Supplement Premiums'!$L$10,IF($W62="MS-4",'Medicare Supplement Premiums'!$L$11,IF($W62="MS-5",'Medicare Supplement Premiums'!$L$12," ")))))))))))))))))))</f>
        <v>332.18092544000001</v>
      </c>
      <c r="Y62" s="96">
        <f>IF($P62="2T1",'2018 GTCMHIC 2-Tier Rx Plans'!$C$30,IF($P62="2T2",'2018 GTCMHIC 2-Tier Rx Plans'!$D$30,IF($P62="2T3",'2018 GTCMHIC 2-Tier Rx Plans'!$E$30,IF($P62="3T3",'2018 GTCMHIC 3-Tier Rx Plans'!$C$30,IF($P62="3T5a",'2018 GTCMHIC 3-Tier Rx Plans'!$D$30,IF($P62="3T6",'2018 GTCMHIC 3-Tier Rx Plans'!$E$30,IF($P62="3T7",'2018 GTCMHIC 3-Tier Rx Plans'!$F$30,IF($P62="3T9",'2018 GTCMHIC 3-Tier Rx Plans'!$G$30,IF($P62="3T10",'2018 GTCMHIC 3-Tier Rx Plans'!$H$30,IF($P62="3T11",'2018 GTCMHIC 3-Tier Rx Plans'!$I$30,IF($P62="3T13",'2018 GTCMHIC 3-Tier Rx Plans'!$J$30,IF($W62="ACA-P",'2018 GTCMHIC Metal Level Plans'!$C$30,IF($W62="ACA-G",'2018 GTCMHIC Metal Level Plans'!$C$35,IF($W62="ACA-S",'2018 GTCMHIC Metal Level Plans'!$C$40,IF($W62="ACA-B",'2018 GTCMHIC Metal Level Plans'!$C$45,IF($W62="MS-1",'Medicare Supplement Premiums'!$M$8,IF($W62="MS-2",'Medicare Supplement Premiums'!$M$9,IF($W62="MS-3",'Medicare Supplement Premiums'!$M$10,IF($W62="MS-4",'Medicare Supplement Premiums'!$M$11,IF($W62="MS-5",'Medicare Supplement Premiums'!$M$12,IF($W62="MS-6",'Medicare Supplement Premiums'!$M$13," ")))))))))))))))))))))</f>
        <v>84.817474559999994</v>
      </c>
      <c r="Z62" s="96">
        <f t="shared" si="0"/>
        <v>416.9984</v>
      </c>
      <c r="AA62" s="96">
        <f>IF($W62="MM1",'2018 GTCMHI Medical Plan Rates'!$S$12,IF($W62="MM2",'2018 GTCMHI Medical Plan Rates'!$S$13,IF($W62="MM3",'2018 GTCMHI Medical Plan Rates'!$S$14,IF($W62="MM5",'2018 GTCMHI Medical Plan Rates'!$S$15,IF($W62="MM6",'2018 GTCMHI Medical Plan Rates'!$S$16,IF($W62="MM7",'2018 GTCMHI Medical Plan Rates'!$S$17,IF($W62="PPO1",'2018 GTCMHI Medical Plan Rates'!$S$8,IF($W62="PPO2",'2018 GTCMHI Medical Plan Rates'!$S$9,IF($W62="PPO3",'2018 GTCMHI Medical Plan Rates'!$S$10,IF($W62="PPOT",'2018 GTCMHI Medical Plan Rates'!$S$11,IF($W62="ACA-P",'2018 GTCMHIC Metal Level Plans'!$D$29,IF($W62="ACA-G",'2018 GTCMHIC Metal Level Plans'!$D$34,IF($W62="ACA-S",'2018 GTCMHIC Metal Level Plans'!$D$39,IF($W62="ACA-B",'2018 GTCMHIC Metal Level Plans'!$D$44,IF($W62="MS-1","n/a",IF($W62="MS-2",'Medicare Supplement Premiums'!$M$9,IF($W62="MS-3","n/a",IF($W62="MS-4","n/a",IF($W62="MS-5","n/a"," ")))))))))))))))))))</f>
        <v>863.65715072</v>
      </c>
      <c r="AB62" s="96">
        <f>IF($P62="2T1",'2018 GTCMHIC 2-Tier Rx Plans'!$C$31,IF($P62="2T2",'2018 GTCMHIC 2-Tier Rx Plans'!$D$31,IF($P62="2T3",'2018 GTCMHIC 2-Tier Rx Plans'!$E$31,IF($P62="3T3",'2018 GTCMHIC 3-Tier Rx Plans'!$C$31,IF($P62="3T5a",'2018 GTCMHIC 3-Tier Rx Plans'!$D$31,IF($P62="3T6",'2018 GTCMHIC 3-Tier Rx Plans'!$E$31,IF($P62="3T7",'2018 GTCMHIC 3-Tier Rx Plans'!$F$31,IF($P62="3T9",'2018 GTCMHIC 3-Tier Rx Plans'!$G$31,IF($P62="3T10",'2018 GTCMHIC 3-Tier Rx Plans'!$H$31,IF($P62="3T11",'2018 GTCMHIC 3-Tier Rx Plans'!$I$31,IF($P62="3T13",'2018 GTCMHIC 3-Tier Rx Plans'!$J$31,IF($W62="ACA-P",'2018 GTCMHIC Metal Level Plans'!$D$30,IF($W62="ACA-G",'2018 GTCMHIC Metal Level Plans'!$D$35,IF($W62="ACA-S",'2018 GTCMHIC Metal Level Plans'!$D$40,IF($W62="ACA-B",'2018 GTCMHIC Metal Level Plans'!$D$45," ")))))))))))))))</f>
        <v>220.52204928</v>
      </c>
      <c r="AC62" s="96">
        <f t="shared" si="1"/>
        <v>1084.1792</v>
      </c>
      <c r="AD62" s="23"/>
    </row>
    <row r="63" spans="1:30" s="7" customFormat="1" ht="15.95" customHeight="1" x14ac:dyDescent="0.2">
      <c r="A63" s="244"/>
      <c r="B63" s="139"/>
      <c r="C63" s="108" t="s">
        <v>139</v>
      </c>
      <c r="D63" s="108" t="s">
        <v>365</v>
      </c>
      <c r="E63" s="240"/>
      <c r="F63" s="105" t="s">
        <v>144</v>
      </c>
      <c r="G63" s="60" t="s">
        <v>152</v>
      </c>
      <c r="H63" s="60"/>
      <c r="I63" s="62">
        <v>42736</v>
      </c>
      <c r="J63" s="22">
        <v>5</v>
      </c>
      <c r="K63" s="22">
        <v>35</v>
      </c>
      <c r="L63" s="22">
        <v>70</v>
      </c>
      <c r="M63" s="22">
        <v>10</v>
      </c>
      <c r="N63" s="22">
        <v>70</v>
      </c>
      <c r="O63" s="22">
        <v>140</v>
      </c>
      <c r="P63" s="22" t="s">
        <v>30</v>
      </c>
      <c r="Q63" s="107" t="s">
        <v>365</v>
      </c>
      <c r="R63" s="94">
        <v>0.2</v>
      </c>
      <c r="S63" s="22">
        <v>1800</v>
      </c>
      <c r="T63" s="22">
        <v>3600</v>
      </c>
      <c r="U63" s="22">
        <v>6000</v>
      </c>
      <c r="V63" s="22">
        <v>12000</v>
      </c>
      <c r="W63" s="107" t="s">
        <v>366</v>
      </c>
      <c r="X63" s="96">
        <f>IF($W63="MM1",'2018 GTCMHI Medical Plan Rates'!$R$12,IF($W63="MM2",'2018 GTCMHI Medical Plan Rates'!$R$13,IF($W63="MM3",'2018 GTCMHI Medical Plan Rates'!$R$14,IF($W63="MM5",'2018 GTCMHI Medical Plan Rates'!$R$15,IF($W63="MM6",'2018 GTCMHI Medical Plan Rates'!$R$16,IF($W63="MM7",'2018 GTCMHI Medical Plan Rates'!$R$17,IF($W63="PPO1",'2018 GTCMHI Medical Plan Rates'!$R$8,IF($W63="PPO2",'2018 GTCMHI Medical Plan Rates'!$R$9,IF($W63="PPO3",'2018 GTCMHI Medical Plan Rates'!$R$10,IF($W63="PPOT",'2018 GTCMHI Medical Plan Rates'!$R$11,IF($W63="ACA-P",'2018 GTCMHIC Metal Level Plans'!$C$29,IF($W63="ACA-G",'2018 GTCMHIC Metal Level Plans'!$C$34,IF($W63="ACA-S",'2018 GTCMHIC Metal Level Plans'!$C$39,IF($W63="ACA-B",'2018 GTCMHIC Metal Level Plans'!$C$44,IF($W63="MS-1",'Medicare Supplement Premiums'!$L$8,IF($W63="MS-2",'Medicare Supplement Premiums'!$L$9,IF($W63="MS-3",'Medicare Supplement Premiums'!$L$10,IF($W63="MS-4",'Medicare Supplement Premiums'!$L$11,IF($W63="MS-5",'Medicare Supplement Premiums'!$L$12," ")))))))))))))))))))</f>
        <v>332.18092544000001</v>
      </c>
      <c r="Y63" s="96">
        <f>IF($P63="2T1",'2018 GTCMHIC 2-Tier Rx Plans'!$C$30,IF($P63="2T2",'2018 GTCMHIC 2-Tier Rx Plans'!$D$30,IF($P63="2T3",'2018 GTCMHIC 2-Tier Rx Plans'!$E$30,IF($P63="3T3",'2018 GTCMHIC 3-Tier Rx Plans'!$C$30,IF($P63="3T5a",'2018 GTCMHIC 3-Tier Rx Plans'!$D$30,IF($P63="3T6",'2018 GTCMHIC 3-Tier Rx Plans'!$E$30,IF($P63="3T7",'2018 GTCMHIC 3-Tier Rx Plans'!$F$30,IF($P63="3T9",'2018 GTCMHIC 3-Tier Rx Plans'!$G$30,IF($P63="3T10",'2018 GTCMHIC 3-Tier Rx Plans'!$H$30,IF($P63="3T11",'2018 GTCMHIC 3-Tier Rx Plans'!$I$30,IF($P63="3T13",'2018 GTCMHIC 3-Tier Rx Plans'!$J$30,IF($W63="ACA-P",'2018 GTCMHIC Metal Level Plans'!$C$30,IF($W63="ACA-G",'2018 GTCMHIC Metal Level Plans'!$C$35,IF($W63="ACA-S",'2018 GTCMHIC Metal Level Plans'!$C$40,IF($W63="ACA-B",'2018 GTCMHIC Metal Level Plans'!$C$45,IF($W63="MS-1",'Medicare Supplement Premiums'!$M$8,IF($W63="MS-2",'Medicare Supplement Premiums'!$M$9,IF($W63="MS-3",'Medicare Supplement Premiums'!$M$10,IF($W63="MS-4",'Medicare Supplement Premiums'!$M$11,IF($W63="MS-5",'Medicare Supplement Premiums'!$M$12,IF($W63="MS-6",'Medicare Supplement Premiums'!$M$13," ")))))))))))))))))))))</f>
        <v>84.817474559999994</v>
      </c>
      <c r="Z63" s="96">
        <f t="shared" si="0"/>
        <v>416.9984</v>
      </c>
      <c r="AA63" s="96">
        <f>IF($W63="MM1",'2018 GTCMHI Medical Plan Rates'!$S$12,IF($W63="MM2",'2018 GTCMHI Medical Plan Rates'!$S$13,IF($W63="MM3",'2018 GTCMHI Medical Plan Rates'!$S$14,IF($W63="MM5",'2018 GTCMHI Medical Plan Rates'!$S$15,IF($W63="MM6",'2018 GTCMHI Medical Plan Rates'!$S$16,IF($W63="MM7",'2018 GTCMHI Medical Plan Rates'!$S$17,IF($W63="PPO1",'2018 GTCMHI Medical Plan Rates'!$S$8,IF($W63="PPO2",'2018 GTCMHI Medical Plan Rates'!$S$9,IF($W63="PPO3",'2018 GTCMHI Medical Plan Rates'!$S$10,IF($W63="PPOT",'2018 GTCMHI Medical Plan Rates'!$S$11,IF($W63="ACA-P",'2018 GTCMHIC Metal Level Plans'!$D$29,IF($W63="ACA-G",'2018 GTCMHIC Metal Level Plans'!$D$34,IF($W63="ACA-S",'2018 GTCMHIC Metal Level Plans'!$D$39,IF($W63="ACA-B",'2018 GTCMHIC Metal Level Plans'!$D$44,IF($W63="MS-1","n/a",IF($W63="MS-2",'Medicare Supplement Premiums'!$M$9,IF($W63="MS-3","n/a",IF($W63="MS-4","n/a",IF($W63="MS-5","n/a"," ")))))))))))))))))))</f>
        <v>863.65715072</v>
      </c>
      <c r="AB63" s="96">
        <f>IF($P63="2T1",'2018 GTCMHIC 2-Tier Rx Plans'!$C$31,IF($P63="2T2",'2018 GTCMHIC 2-Tier Rx Plans'!$D$31,IF($P63="2T3",'2018 GTCMHIC 2-Tier Rx Plans'!$E$31,IF($P63="3T3",'2018 GTCMHIC 3-Tier Rx Plans'!$C$31,IF($P63="3T5a",'2018 GTCMHIC 3-Tier Rx Plans'!$D$31,IF($P63="3T6",'2018 GTCMHIC 3-Tier Rx Plans'!$E$31,IF($P63="3T7",'2018 GTCMHIC 3-Tier Rx Plans'!$F$31,IF($P63="3T9",'2018 GTCMHIC 3-Tier Rx Plans'!$G$31,IF($P63="3T10",'2018 GTCMHIC 3-Tier Rx Plans'!$H$31,IF($P63="3T11",'2018 GTCMHIC 3-Tier Rx Plans'!$I$31,IF($P63="3T13",'2018 GTCMHIC 3-Tier Rx Plans'!$J$31,IF($W63="ACA-P",'2018 GTCMHIC Metal Level Plans'!$D$30,IF($W63="ACA-G",'2018 GTCMHIC Metal Level Plans'!$D$35,IF($W63="ACA-S",'2018 GTCMHIC Metal Level Plans'!$D$40,IF($W63="ACA-B",'2018 GTCMHIC Metal Level Plans'!$D$45," ")))))))))))))))</f>
        <v>220.52204928</v>
      </c>
      <c r="AC63" s="96">
        <f t="shared" si="1"/>
        <v>1084.1792</v>
      </c>
      <c r="AD63" s="23"/>
    </row>
    <row r="64" spans="1:30" s="7" customFormat="1" ht="15.95" customHeight="1" x14ac:dyDescent="0.2">
      <c r="A64" s="264" t="s">
        <v>379</v>
      </c>
      <c r="B64" s="262">
        <v>14</v>
      </c>
      <c r="C64" s="106" t="s">
        <v>138</v>
      </c>
      <c r="D64" s="106" t="s">
        <v>150</v>
      </c>
      <c r="E64" s="230" t="s">
        <v>380</v>
      </c>
      <c r="F64" s="103" t="s">
        <v>142</v>
      </c>
      <c r="G64" s="82" t="s">
        <v>143</v>
      </c>
      <c r="H64" s="82" t="s">
        <v>160</v>
      </c>
      <c r="I64" s="44">
        <v>42736</v>
      </c>
      <c r="J64" s="14">
        <v>5</v>
      </c>
      <c r="K64" s="14">
        <v>35</v>
      </c>
      <c r="L64" s="14">
        <v>70</v>
      </c>
      <c r="M64" s="14">
        <v>10</v>
      </c>
      <c r="N64" s="14">
        <v>70</v>
      </c>
      <c r="O64" s="14">
        <v>140</v>
      </c>
      <c r="P64" s="14" t="s">
        <v>30</v>
      </c>
      <c r="Q64" s="109" t="s">
        <v>150</v>
      </c>
      <c r="R64" s="14" t="s">
        <v>337</v>
      </c>
      <c r="S64" s="14" t="s">
        <v>30</v>
      </c>
      <c r="T64" s="14" t="s">
        <v>30</v>
      </c>
      <c r="U64" s="14">
        <v>2000</v>
      </c>
      <c r="V64" s="14">
        <v>6000</v>
      </c>
      <c r="W64" s="109" t="s">
        <v>116</v>
      </c>
      <c r="X64" s="97">
        <f>IF($W64="MM1",'2018 GTCMHI Medical Plan Rates'!$R$12,IF($W64="MM2",'2018 GTCMHI Medical Plan Rates'!$R$13,IF($W64="MM3",'2018 GTCMHI Medical Plan Rates'!$R$14,IF($W64="MM5",'2018 GTCMHI Medical Plan Rates'!$R$15,IF($W64="MM6",'2018 GTCMHI Medical Plan Rates'!$R$16,IF($W64="MM7",'2018 GTCMHI Medical Plan Rates'!$R$17,IF($W64="PPO1",'2018 GTCMHI Medical Plan Rates'!$R$8,IF($W64="PPO2",'2018 GTCMHI Medical Plan Rates'!$R$9,IF($W64="PPO3",'2018 GTCMHI Medical Plan Rates'!$R$10,IF($W64="PPOT",'2018 GTCMHI Medical Plan Rates'!$R$11,IF($W64="ACA-P",'2018 GTCMHIC Metal Level Plans'!$C$29,IF($W64="ACA-G",'2018 GTCMHIC Metal Level Plans'!$C$34,IF($W64="ACA-S",'2018 GTCMHIC Metal Level Plans'!$C$39,IF($W64="ACA-B",'2018 GTCMHIC Metal Level Plans'!$C$44,IF($W64="MS-1",'Medicare Supplement Premiums'!$L$8,IF($W64="MS-2",'Medicare Supplement Premiums'!$L$9,IF($W64="MS-3",'Medicare Supplement Premiums'!$L$10,IF($W64="MS-4",'Medicare Supplement Premiums'!$L$11,IF($W64="MS-5",'Medicare Supplement Premiums'!$L$12," ")))))))))))))))))))</f>
        <v>477.71719631999997</v>
      </c>
      <c r="Y64" s="97">
        <f>IF($P64="2T1",'2018 GTCMHIC 2-Tier Rx Plans'!$C$30,IF($P64="2T2",'2018 GTCMHIC 2-Tier Rx Plans'!$D$30,IF($P64="2T3",'2018 GTCMHIC 2-Tier Rx Plans'!$E$30,IF($P64="3T3",'2018 GTCMHIC 3-Tier Rx Plans'!$C$30,IF($P64="3T5a",'2018 GTCMHIC 3-Tier Rx Plans'!$D$30,IF($P64="3T6",'2018 GTCMHIC 3-Tier Rx Plans'!$E$30,IF($P64="3T7",'2018 GTCMHIC 3-Tier Rx Plans'!$F$30,IF($P64="3T9",'2018 GTCMHIC 3-Tier Rx Plans'!$G$30,IF($P64="3T10",'2018 GTCMHIC 3-Tier Rx Plans'!$H$30,IF($P64="3T11",'2018 GTCMHIC 3-Tier Rx Plans'!$I$30,IF($P64="3T13",'2018 GTCMHIC 3-Tier Rx Plans'!$J$30,IF($W64="ACA-P",'2018 GTCMHIC Metal Level Plans'!$C$30,IF($W64="ACA-G",'2018 GTCMHIC Metal Level Plans'!$C$35,IF($W64="ACA-S",'2018 GTCMHIC Metal Level Plans'!$C$40,IF($W64="ACA-B",'2018 GTCMHIC Metal Level Plans'!$C$45,IF($W64="MS-1",'Medicare Supplement Premiums'!$M$8,IF($W64="MS-2",'Medicare Supplement Premiums'!$M$9,IF($W64="MS-3",'Medicare Supplement Premiums'!$M$10,IF($W64="MS-4",'Medicare Supplement Premiums'!$M$11,IF($W64="MS-5",'Medicare Supplement Premiums'!$M$12,IF($W64="MS-6",'Medicare Supplement Premiums'!$M$13," ")))))))))))))))))))))</f>
        <v>121.97800368</v>
      </c>
      <c r="Z64" s="97">
        <f t="shared" si="0"/>
        <v>599.6952</v>
      </c>
      <c r="AA64" s="97">
        <f>IF($W64="MM1",'2018 GTCMHI Medical Plan Rates'!$S$12,IF($W64="MM2",'2018 GTCMHI Medical Plan Rates'!$S$13,IF($W64="MM3",'2018 GTCMHI Medical Plan Rates'!$S$14,IF($W64="MM5",'2018 GTCMHI Medical Plan Rates'!$S$15,IF($W64="MM6",'2018 GTCMHI Medical Plan Rates'!$S$16,IF($W64="MM7",'2018 GTCMHI Medical Plan Rates'!$S$17,IF($W64="PPO1",'2018 GTCMHI Medical Plan Rates'!$S$8,IF($W64="PPO2",'2018 GTCMHI Medical Plan Rates'!$S$9,IF($W64="PPO3",'2018 GTCMHI Medical Plan Rates'!$S$10,IF($W64="PPOT",'2018 GTCMHI Medical Plan Rates'!$S$11,IF($W64="ACA-P",'2018 GTCMHIC Metal Level Plans'!$D$29,IF($W64="ACA-G",'2018 GTCMHIC Metal Level Plans'!$D$34,IF($W64="ACA-S",'2018 GTCMHIC Metal Level Plans'!$D$39,IF($W64="ACA-B",'2018 GTCMHIC Metal Level Plans'!$D$44,IF($W64="MS-1","n/a",IF($W64="MS-2",'Medicare Supplement Premiums'!$M$9,IF($W64="MS-3","n/a",IF($W64="MS-4","n/a",IF($W64="MS-5","n/a"," ")))))))))))))))))))</f>
        <v>1242.074652</v>
      </c>
      <c r="AB64" s="97">
        <f>IF($P64="2T1",'2018 GTCMHIC 2-Tier Rx Plans'!$C$31,IF($P64="2T2",'2018 GTCMHIC 2-Tier Rx Plans'!$D$31,IF($P64="2T3",'2018 GTCMHIC 2-Tier Rx Plans'!$E$31,IF($P64="3T3",'2018 GTCMHIC 3-Tier Rx Plans'!$C$31,IF($P64="3T5a",'2018 GTCMHIC 3-Tier Rx Plans'!$D$31,IF($P64="3T6",'2018 GTCMHIC 3-Tier Rx Plans'!$E$31,IF($P64="3T7",'2018 GTCMHIC 3-Tier Rx Plans'!$F$31,IF($P64="3T9",'2018 GTCMHIC 3-Tier Rx Plans'!$G$31,IF($P64="3T10",'2018 GTCMHIC 3-Tier Rx Plans'!$H$31,IF($P64="3T11",'2018 GTCMHIC 3-Tier Rx Plans'!$I$31,IF($P64="3T13",'2018 GTCMHIC 3-Tier Rx Plans'!$J$31,IF($W64="ACA-P",'2018 GTCMHIC Metal Level Plans'!$D$30,IF($W64="ACA-G",'2018 GTCMHIC Metal Level Plans'!$D$35,IF($W64="ACA-S",'2018 GTCMHIC Metal Level Plans'!$D$40,IF($W64="ACA-B",'2018 GTCMHIC Metal Level Plans'!$D$45," ")))))))))))))))</f>
        <v>317.14534800000001</v>
      </c>
      <c r="AC64" s="97">
        <f t="shared" si="1"/>
        <v>1559.22</v>
      </c>
      <c r="AD64" s="23"/>
    </row>
    <row r="65" spans="1:30" s="7" customFormat="1" ht="15.95" customHeight="1" x14ac:dyDescent="0.2">
      <c r="A65" s="265"/>
      <c r="B65" s="263"/>
      <c r="C65" s="106" t="s">
        <v>139</v>
      </c>
      <c r="D65" s="106" t="s">
        <v>150</v>
      </c>
      <c r="E65" s="231"/>
      <c r="F65" s="103" t="s">
        <v>144</v>
      </c>
      <c r="G65" s="82" t="s">
        <v>152</v>
      </c>
      <c r="H65" s="82" t="s">
        <v>160</v>
      </c>
      <c r="I65" s="44">
        <v>42736</v>
      </c>
      <c r="J65" s="14">
        <v>5</v>
      </c>
      <c r="K65" s="14">
        <v>35</v>
      </c>
      <c r="L65" s="14">
        <v>70</v>
      </c>
      <c r="M65" s="14">
        <v>10</v>
      </c>
      <c r="N65" s="14">
        <v>70</v>
      </c>
      <c r="O65" s="14">
        <v>140</v>
      </c>
      <c r="P65" s="14" t="s">
        <v>30</v>
      </c>
      <c r="Q65" s="109" t="s">
        <v>150</v>
      </c>
      <c r="R65" s="14" t="s">
        <v>337</v>
      </c>
      <c r="S65" s="14" t="s">
        <v>30</v>
      </c>
      <c r="T65" s="14" t="s">
        <v>30</v>
      </c>
      <c r="U65" s="14">
        <v>2000</v>
      </c>
      <c r="V65" s="14">
        <v>6000</v>
      </c>
      <c r="W65" s="109" t="s">
        <v>116</v>
      </c>
      <c r="X65" s="97">
        <f>IF($W65="MM1",'2018 GTCMHI Medical Plan Rates'!$R$12,IF($W65="MM2",'2018 GTCMHI Medical Plan Rates'!$R$13,IF($W65="MM3",'2018 GTCMHI Medical Plan Rates'!$R$14,IF($W65="MM5",'2018 GTCMHI Medical Plan Rates'!$R$15,IF($W65="MM6",'2018 GTCMHI Medical Plan Rates'!$R$16,IF($W65="MM7",'2018 GTCMHI Medical Plan Rates'!$R$17,IF($W65="PPO1",'2018 GTCMHI Medical Plan Rates'!$R$8,IF($W65="PPO2",'2018 GTCMHI Medical Plan Rates'!$R$9,IF($W65="PPO3",'2018 GTCMHI Medical Plan Rates'!$R$10,IF($W65="PPOT",'2018 GTCMHI Medical Plan Rates'!$R$11,IF($W65="ACA-P",'2018 GTCMHIC Metal Level Plans'!$C$29,IF($W65="ACA-G",'2018 GTCMHIC Metal Level Plans'!$C$34,IF($W65="ACA-S",'2018 GTCMHIC Metal Level Plans'!$C$39,IF($W65="ACA-B",'2018 GTCMHIC Metal Level Plans'!$C$44,IF($W65="MS-1",'Medicare Supplement Premiums'!$L$8,IF($W65="MS-2",'Medicare Supplement Premiums'!$L$9,IF($W65="MS-3",'Medicare Supplement Premiums'!$L$10,IF($W65="MS-4",'Medicare Supplement Premiums'!$L$11,IF($W65="MS-5",'Medicare Supplement Premiums'!$L$12," ")))))))))))))))))))</f>
        <v>477.71719631999997</v>
      </c>
      <c r="Y65" s="97">
        <f>IF($P65="2T1",'2018 GTCMHIC 2-Tier Rx Plans'!$C$30,IF($P65="2T2",'2018 GTCMHIC 2-Tier Rx Plans'!$D$30,IF($P65="2T3",'2018 GTCMHIC 2-Tier Rx Plans'!$E$30,IF($P65="3T3",'2018 GTCMHIC 3-Tier Rx Plans'!$C$30,IF($P65="3T5a",'2018 GTCMHIC 3-Tier Rx Plans'!$D$30,IF($P65="3T6",'2018 GTCMHIC 3-Tier Rx Plans'!$E$30,IF($P65="3T7",'2018 GTCMHIC 3-Tier Rx Plans'!$F$30,IF($P65="3T9",'2018 GTCMHIC 3-Tier Rx Plans'!$G$30,IF($P65="3T10",'2018 GTCMHIC 3-Tier Rx Plans'!$H$30,IF($P65="3T11",'2018 GTCMHIC 3-Tier Rx Plans'!$I$30,IF($P65="3T13",'2018 GTCMHIC 3-Tier Rx Plans'!$J$30,IF($W65="ACA-P",'2018 GTCMHIC Metal Level Plans'!$C$30,IF($W65="ACA-G",'2018 GTCMHIC Metal Level Plans'!$C$35,IF($W65="ACA-S",'2018 GTCMHIC Metal Level Plans'!$C$40,IF($W65="ACA-B",'2018 GTCMHIC Metal Level Plans'!$C$45,IF($W65="MS-1",'Medicare Supplement Premiums'!$M$8,IF($W65="MS-2",'Medicare Supplement Premiums'!$M$9,IF($W65="MS-3",'Medicare Supplement Premiums'!$M$10,IF($W65="MS-4",'Medicare Supplement Premiums'!$M$11,IF($W65="MS-5",'Medicare Supplement Premiums'!$M$12,IF($W65="MS-6",'Medicare Supplement Premiums'!$M$13," ")))))))))))))))))))))</f>
        <v>121.97800368</v>
      </c>
      <c r="Z65" s="97">
        <f t="shared" si="0"/>
        <v>599.6952</v>
      </c>
      <c r="AA65" s="97">
        <f>IF($W65="MM1",'2018 GTCMHI Medical Plan Rates'!$S$12,IF($W65="MM2",'2018 GTCMHI Medical Plan Rates'!$S$13,IF($W65="MM3",'2018 GTCMHI Medical Plan Rates'!$S$14,IF($W65="MM5",'2018 GTCMHI Medical Plan Rates'!$S$15,IF($W65="MM6",'2018 GTCMHI Medical Plan Rates'!$S$16,IF($W65="MM7",'2018 GTCMHI Medical Plan Rates'!$S$17,IF($W65="PPO1",'2018 GTCMHI Medical Plan Rates'!$S$8,IF($W65="PPO2",'2018 GTCMHI Medical Plan Rates'!$S$9,IF($W65="PPO3",'2018 GTCMHI Medical Plan Rates'!$S$10,IF($W65="PPOT",'2018 GTCMHI Medical Plan Rates'!$S$11,IF($W65="ACA-P",'2018 GTCMHIC Metal Level Plans'!$D$29,IF($W65="ACA-G",'2018 GTCMHIC Metal Level Plans'!$D$34,IF($W65="ACA-S",'2018 GTCMHIC Metal Level Plans'!$D$39,IF($W65="ACA-B",'2018 GTCMHIC Metal Level Plans'!$D$44,IF($W65="MS-1","n/a",IF($W65="MS-2",'Medicare Supplement Premiums'!$M$9,IF($W65="MS-3","n/a",IF($W65="MS-4","n/a",IF($W65="MS-5","n/a"," ")))))))))))))))))))</f>
        <v>1242.074652</v>
      </c>
      <c r="AB65" s="97">
        <f>IF($P65="2T1",'2018 GTCMHIC 2-Tier Rx Plans'!$C$31,IF($P65="2T2",'2018 GTCMHIC 2-Tier Rx Plans'!$D$31,IF($P65="2T3",'2018 GTCMHIC 2-Tier Rx Plans'!$E$31,IF($P65="3T3",'2018 GTCMHIC 3-Tier Rx Plans'!$C$31,IF($P65="3T5a",'2018 GTCMHIC 3-Tier Rx Plans'!$D$31,IF($P65="3T6",'2018 GTCMHIC 3-Tier Rx Plans'!$E$31,IF($P65="3T7",'2018 GTCMHIC 3-Tier Rx Plans'!$F$31,IF($P65="3T9",'2018 GTCMHIC 3-Tier Rx Plans'!$G$31,IF($P65="3T10",'2018 GTCMHIC 3-Tier Rx Plans'!$H$31,IF($P65="3T11",'2018 GTCMHIC 3-Tier Rx Plans'!$I$31,IF($P65="3T13",'2018 GTCMHIC 3-Tier Rx Plans'!$J$31,IF($W65="ACA-P",'2018 GTCMHIC Metal Level Plans'!$D$30,IF($W65="ACA-G",'2018 GTCMHIC Metal Level Plans'!$D$35,IF($W65="ACA-S",'2018 GTCMHIC Metal Level Plans'!$D$40,IF($W65="ACA-B",'2018 GTCMHIC Metal Level Plans'!$D$45," ")))))))))))))))</f>
        <v>317.14534800000001</v>
      </c>
      <c r="AC65" s="97">
        <f t="shared" si="1"/>
        <v>1559.22</v>
      </c>
      <c r="AD65" s="23"/>
    </row>
    <row r="66" spans="1:30" s="7" customFormat="1" ht="15.95" customHeight="1" x14ac:dyDescent="0.2">
      <c r="A66" s="243" t="s">
        <v>381</v>
      </c>
      <c r="B66" s="138">
        <v>15</v>
      </c>
      <c r="C66" s="108" t="s">
        <v>138</v>
      </c>
      <c r="D66" s="108" t="s">
        <v>150</v>
      </c>
      <c r="E66" s="238" t="s">
        <v>382</v>
      </c>
      <c r="F66" s="105" t="s">
        <v>142</v>
      </c>
      <c r="G66" s="60" t="s">
        <v>143</v>
      </c>
      <c r="H66" s="60" t="s">
        <v>160</v>
      </c>
      <c r="I66" s="62">
        <v>42736</v>
      </c>
      <c r="J66" s="22">
        <v>5</v>
      </c>
      <c r="K66" s="22">
        <v>35</v>
      </c>
      <c r="L66" s="22">
        <v>70</v>
      </c>
      <c r="M66" s="22">
        <v>10</v>
      </c>
      <c r="N66" s="22">
        <v>70</v>
      </c>
      <c r="O66" s="22">
        <v>140</v>
      </c>
      <c r="P66" s="22" t="s">
        <v>30</v>
      </c>
      <c r="Q66" s="107" t="s">
        <v>150</v>
      </c>
      <c r="R66" s="22" t="s">
        <v>337</v>
      </c>
      <c r="S66" s="22" t="s">
        <v>30</v>
      </c>
      <c r="T66" s="22" t="s">
        <v>30</v>
      </c>
      <c r="U66" s="22">
        <v>2000</v>
      </c>
      <c r="V66" s="22">
        <v>6000</v>
      </c>
      <c r="W66" s="107" t="s">
        <v>116</v>
      </c>
      <c r="X66" s="96">
        <f>IF($W66="MM1",'2018 GTCMHI Medical Plan Rates'!$R$12,IF($W66="MM2",'2018 GTCMHI Medical Plan Rates'!$R$13,IF($W66="MM3",'2018 GTCMHI Medical Plan Rates'!$R$14,IF($W66="MM5",'2018 GTCMHI Medical Plan Rates'!$R$15,IF($W66="MM6",'2018 GTCMHI Medical Plan Rates'!$R$16,IF($W66="MM7",'2018 GTCMHI Medical Plan Rates'!$R$17,IF($W66="PPO1",'2018 GTCMHI Medical Plan Rates'!$R$8,IF($W66="PPO2",'2018 GTCMHI Medical Plan Rates'!$R$9,IF($W66="PPO3",'2018 GTCMHI Medical Plan Rates'!$R$10,IF($W66="PPOT",'2018 GTCMHI Medical Plan Rates'!$R$11,IF($W66="ACA-P",'2018 GTCMHIC Metal Level Plans'!$C$29,IF($W66="ACA-G",'2018 GTCMHIC Metal Level Plans'!$C$34,IF($W66="ACA-S",'2018 GTCMHIC Metal Level Plans'!$C$39,IF($W66="ACA-B",'2018 GTCMHIC Metal Level Plans'!$C$44,IF($W66="MS-1",'Medicare Supplement Premiums'!$L$8,IF($W66="MS-2",'Medicare Supplement Premiums'!$L$9,IF($W66="MS-3",'Medicare Supplement Premiums'!$L$10,IF($W66="MS-4",'Medicare Supplement Premiums'!$L$11,IF($W66="MS-5",'Medicare Supplement Premiums'!$L$12," ")))))))))))))))))))</f>
        <v>477.71719631999997</v>
      </c>
      <c r="Y66" s="96">
        <f>IF($P66="2T1",'2018 GTCMHIC 2-Tier Rx Plans'!$C$30,IF($P66="2T2",'2018 GTCMHIC 2-Tier Rx Plans'!$D$30,IF($P66="2T3",'2018 GTCMHIC 2-Tier Rx Plans'!$E$30,IF($P66="3T3",'2018 GTCMHIC 3-Tier Rx Plans'!$C$30,IF($P66="3T5a",'2018 GTCMHIC 3-Tier Rx Plans'!$D$30,IF($P66="3T6",'2018 GTCMHIC 3-Tier Rx Plans'!$E$30,IF($P66="3T7",'2018 GTCMHIC 3-Tier Rx Plans'!$F$30,IF($P66="3T9",'2018 GTCMHIC 3-Tier Rx Plans'!$G$30,IF($P66="3T10",'2018 GTCMHIC 3-Tier Rx Plans'!$H$30,IF($P66="3T11",'2018 GTCMHIC 3-Tier Rx Plans'!$I$30,IF($P66="3T13",'2018 GTCMHIC 3-Tier Rx Plans'!$J$30,IF($W66="ACA-P",'2018 GTCMHIC Metal Level Plans'!$C$30,IF($W66="ACA-G",'2018 GTCMHIC Metal Level Plans'!$C$35,IF($W66="ACA-S",'2018 GTCMHIC Metal Level Plans'!$C$40,IF($W66="ACA-B",'2018 GTCMHIC Metal Level Plans'!$C$45,IF($W66="MS-1",'Medicare Supplement Premiums'!$M$8,IF($W66="MS-2",'Medicare Supplement Premiums'!$M$9,IF($W66="MS-3",'Medicare Supplement Premiums'!$M$10,IF($W66="MS-4",'Medicare Supplement Premiums'!$M$11,IF($W66="MS-5",'Medicare Supplement Premiums'!$M$12,IF($W66="MS-6",'Medicare Supplement Premiums'!$M$13," ")))))))))))))))))))))</f>
        <v>121.97800368</v>
      </c>
      <c r="Z66" s="96">
        <f t="shared" si="0"/>
        <v>599.6952</v>
      </c>
      <c r="AA66" s="96">
        <f>IF($W66="MM1",'2018 GTCMHI Medical Plan Rates'!$S$12,IF($W66="MM2",'2018 GTCMHI Medical Plan Rates'!$S$13,IF($W66="MM3",'2018 GTCMHI Medical Plan Rates'!$S$14,IF($W66="MM5",'2018 GTCMHI Medical Plan Rates'!$S$15,IF($W66="MM6",'2018 GTCMHI Medical Plan Rates'!$S$16,IF($W66="MM7",'2018 GTCMHI Medical Plan Rates'!$S$17,IF($W66="PPO1",'2018 GTCMHI Medical Plan Rates'!$S$8,IF($W66="PPO2",'2018 GTCMHI Medical Plan Rates'!$S$9,IF($W66="PPO3",'2018 GTCMHI Medical Plan Rates'!$S$10,IF($W66="PPOT",'2018 GTCMHI Medical Plan Rates'!$S$11,IF($W66="ACA-P",'2018 GTCMHIC Metal Level Plans'!$D$29,IF($W66="ACA-G",'2018 GTCMHIC Metal Level Plans'!$D$34,IF($W66="ACA-S",'2018 GTCMHIC Metal Level Plans'!$D$39,IF($W66="ACA-B",'2018 GTCMHIC Metal Level Plans'!$D$44,IF($W66="MS-1","n/a",IF($W66="MS-2",'Medicare Supplement Premiums'!$M$9,IF($W66="MS-3","n/a",IF($W66="MS-4","n/a",IF($W66="MS-5","n/a"," ")))))))))))))))))))</f>
        <v>1242.074652</v>
      </c>
      <c r="AB66" s="96">
        <f>IF($P66="2T1",'2018 GTCMHIC 2-Tier Rx Plans'!$C$31,IF($P66="2T2",'2018 GTCMHIC 2-Tier Rx Plans'!$D$31,IF($P66="2T3",'2018 GTCMHIC 2-Tier Rx Plans'!$E$31,IF($P66="3T3",'2018 GTCMHIC 3-Tier Rx Plans'!$C$31,IF($P66="3T5a",'2018 GTCMHIC 3-Tier Rx Plans'!$D$31,IF($P66="3T6",'2018 GTCMHIC 3-Tier Rx Plans'!$E$31,IF($P66="3T7",'2018 GTCMHIC 3-Tier Rx Plans'!$F$31,IF($P66="3T9",'2018 GTCMHIC 3-Tier Rx Plans'!$G$31,IF($P66="3T10",'2018 GTCMHIC 3-Tier Rx Plans'!$H$31,IF($P66="3T11",'2018 GTCMHIC 3-Tier Rx Plans'!$I$31,IF($P66="3T13",'2018 GTCMHIC 3-Tier Rx Plans'!$J$31,IF($W66="ACA-P",'2018 GTCMHIC Metal Level Plans'!$D$30,IF($W66="ACA-G",'2018 GTCMHIC Metal Level Plans'!$D$35,IF($W66="ACA-S",'2018 GTCMHIC Metal Level Plans'!$D$40,IF($W66="ACA-B",'2018 GTCMHIC Metal Level Plans'!$D$45," ")))))))))))))))</f>
        <v>317.14534800000001</v>
      </c>
      <c r="AC66" s="96">
        <f t="shared" si="1"/>
        <v>1559.22</v>
      </c>
      <c r="AD66" s="23"/>
    </row>
    <row r="67" spans="1:30" s="7" customFormat="1" ht="15.95" customHeight="1" x14ac:dyDescent="0.2">
      <c r="A67" s="244"/>
      <c r="B67" s="139"/>
      <c r="C67" s="108" t="s">
        <v>139</v>
      </c>
      <c r="D67" s="108" t="s">
        <v>150</v>
      </c>
      <c r="E67" s="240"/>
      <c r="F67" s="105" t="s">
        <v>144</v>
      </c>
      <c r="G67" s="60" t="s">
        <v>152</v>
      </c>
      <c r="H67" s="60" t="s">
        <v>160</v>
      </c>
      <c r="I67" s="62">
        <v>42736</v>
      </c>
      <c r="J67" s="22">
        <v>5</v>
      </c>
      <c r="K67" s="22">
        <v>35</v>
      </c>
      <c r="L67" s="22">
        <v>70</v>
      </c>
      <c r="M67" s="22">
        <v>10</v>
      </c>
      <c r="N67" s="22">
        <v>70</v>
      </c>
      <c r="O67" s="22">
        <v>140</v>
      </c>
      <c r="P67" s="22" t="s">
        <v>30</v>
      </c>
      <c r="Q67" s="107" t="s">
        <v>150</v>
      </c>
      <c r="R67" s="22" t="s">
        <v>337</v>
      </c>
      <c r="S67" s="22" t="s">
        <v>30</v>
      </c>
      <c r="T67" s="22" t="s">
        <v>30</v>
      </c>
      <c r="U67" s="22">
        <v>2000</v>
      </c>
      <c r="V67" s="22">
        <v>6000</v>
      </c>
      <c r="W67" s="107" t="s">
        <v>116</v>
      </c>
      <c r="X67" s="96">
        <f>IF($W67="MM1",'2018 GTCMHI Medical Plan Rates'!$R$12,IF($W67="MM2",'2018 GTCMHI Medical Plan Rates'!$R$13,IF($W67="MM3",'2018 GTCMHI Medical Plan Rates'!$R$14,IF($W67="MM5",'2018 GTCMHI Medical Plan Rates'!$R$15,IF($W67="MM6",'2018 GTCMHI Medical Plan Rates'!$R$16,IF($W67="MM7",'2018 GTCMHI Medical Plan Rates'!$R$17,IF($W67="PPO1",'2018 GTCMHI Medical Plan Rates'!$R$8,IF($W67="PPO2",'2018 GTCMHI Medical Plan Rates'!$R$9,IF($W67="PPO3",'2018 GTCMHI Medical Plan Rates'!$R$10,IF($W67="PPOT",'2018 GTCMHI Medical Plan Rates'!$R$11,IF($W67="ACA-P",'2018 GTCMHIC Metal Level Plans'!$C$29,IF($W67="ACA-G",'2018 GTCMHIC Metal Level Plans'!$C$34,IF($W67="ACA-S",'2018 GTCMHIC Metal Level Plans'!$C$39,IF($W67="ACA-B",'2018 GTCMHIC Metal Level Plans'!$C$44,IF($W67="MS-1",'Medicare Supplement Premiums'!$L$8,IF($W67="MS-2",'Medicare Supplement Premiums'!$L$9,IF($W67="MS-3",'Medicare Supplement Premiums'!$L$10,IF($W67="MS-4",'Medicare Supplement Premiums'!$L$11,IF($W67="MS-5",'Medicare Supplement Premiums'!$L$12," ")))))))))))))))))))</f>
        <v>477.71719631999997</v>
      </c>
      <c r="Y67" s="96">
        <f>IF($P67="2T1",'2018 GTCMHIC 2-Tier Rx Plans'!$C$30,IF($P67="2T2",'2018 GTCMHIC 2-Tier Rx Plans'!$D$30,IF($P67="2T3",'2018 GTCMHIC 2-Tier Rx Plans'!$E$30,IF($P67="3T3",'2018 GTCMHIC 3-Tier Rx Plans'!$C$30,IF($P67="3T5a",'2018 GTCMHIC 3-Tier Rx Plans'!$D$30,IF($P67="3T6",'2018 GTCMHIC 3-Tier Rx Plans'!$E$30,IF($P67="3T7",'2018 GTCMHIC 3-Tier Rx Plans'!$F$30,IF($P67="3T9",'2018 GTCMHIC 3-Tier Rx Plans'!$G$30,IF($P67="3T10",'2018 GTCMHIC 3-Tier Rx Plans'!$H$30,IF($P67="3T11",'2018 GTCMHIC 3-Tier Rx Plans'!$I$30,IF($P67="3T13",'2018 GTCMHIC 3-Tier Rx Plans'!$J$30,IF($W67="ACA-P",'2018 GTCMHIC Metal Level Plans'!$C$30,IF($W67="ACA-G",'2018 GTCMHIC Metal Level Plans'!$C$35,IF($W67="ACA-S",'2018 GTCMHIC Metal Level Plans'!$C$40,IF($W67="ACA-B",'2018 GTCMHIC Metal Level Plans'!$C$45,IF($W67="MS-1",'Medicare Supplement Premiums'!$M$8,IF($W67="MS-2",'Medicare Supplement Premiums'!$M$9,IF($W67="MS-3",'Medicare Supplement Premiums'!$M$10,IF($W67="MS-4",'Medicare Supplement Premiums'!$M$11,IF($W67="MS-5",'Medicare Supplement Premiums'!$M$12,IF($W67="MS-6",'Medicare Supplement Premiums'!$M$13," ")))))))))))))))))))))</f>
        <v>121.97800368</v>
      </c>
      <c r="Z67" s="96">
        <f t="shared" si="0"/>
        <v>599.6952</v>
      </c>
      <c r="AA67" s="96">
        <f>IF($W67="MM1",'2018 GTCMHI Medical Plan Rates'!$S$12,IF($W67="MM2",'2018 GTCMHI Medical Plan Rates'!$S$13,IF($W67="MM3",'2018 GTCMHI Medical Plan Rates'!$S$14,IF($W67="MM5",'2018 GTCMHI Medical Plan Rates'!$S$15,IF($W67="MM6",'2018 GTCMHI Medical Plan Rates'!$S$16,IF($W67="MM7",'2018 GTCMHI Medical Plan Rates'!$S$17,IF($W67="PPO1",'2018 GTCMHI Medical Plan Rates'!$S$8,IF($W67="PPO2",'2018 GTCMHI Medical Plan Rates'!$S$9,IF($W67="PPO3",'2018 GTCMHI Medical Plan Rates'!$S$10,IF($W67="PPOT",'2018 GTCMHI Medical Plan Rates'!$S$11,IF($W67="ACA-P",'2018 GTCMHIC Metal Level Plans'!$D$29,IF($W67="ACA-G",'2018 GTCMHIC Metal Level Plans'!$D$34,IF($W67="ACA-S",'2018 GTCMHIC Metal Level Plans'!$D$39,IF($W67="ACA-B",'2018 GTCMHIC Metal Level Plans'!$D$44,IF($W67="MS-1","n/a",IF($W67="MS-2",'Medicare Supplement Premiums'!$M$9,IF($W67="MS-3","n/a",IF($W67="MS-4","n/a",IF($W67="MS-5","n/a"," ")))))))))))))))))))</f>
        <v>1242.074652</v>
      </c>
      <c r="AB67" s="96">
        <f>IF($P67="2T1",'2018 GTCMHIC 2-Tier Rx Plans'!$C$31,IF($P67="2T2",'2018 GTCMHIC 2-Tier Rx Plans'!$D$31,IF($P67="2T3",'2018 GTCMHIC 2-Tier Rx Plans'!$E$31,IF($P67="3T3",'2018 GTCMHIC 3-Tier Rx Plans'!$C$31,IF($P67="3T5a",'2018 GTCMHIC 3-Tier Rx Plans'!$D$31,IF($P67="3T6",'2018 GTCMHIC 3-Tier Rx Plans'!$E$31,IF($P67="3T7",'2018 GTCMHIC 3-Tier Rx Plans'!$F$31,IF($P67="3T9",'2018 GTCMHIC 3-Tier Rx Plans'!$G$31,IF($P67="3T10",'2018 GTCMHIC 3-Tier Rx Plans'!$H$31,IF($P67="3T11",'2018 GTCMHIC 3-Tier Rx Plans'!$I$31,IF($P67="3T13",'2018 GTCMHIC 3-Tier Rx Plans'!$J$31,IF($W67="ACA-P",'2018 GTCMHIC Metal Level Plans'!$D$30,IF($W67="ACA-G",'2018 GTCMHIC Metal Level Plans'!$D$35,IF($W67="ACA-S",'2018 GTCMHIC Metal Level Plans'!$D$40,IF($W67="ACA-B",'2018 GTCMHIC Metal Level Plans'!$D$45," ")))))))))))))))</f>
        <v>317.14534800000001</v>
      </c>
      <c r="AC67" s="96">
        <f t="shared" si="1"/>
        <v>1559.22</v>
      </c>
      <c r="AD67" s="23"/>
    </row>
    <row r="68" spans="1:30" s="7" customFormat="1" ht="15.95" customHeight="1" x14ac:dyDescent="0.2">
      <c r="A68" s="264" t="s">
        <v>335</v>
      </c>
      <c r="B68" s="262">
        <v>16</v>
      </c>
      <c r="C68" s="267" t="s">
        <v>138</v>
      </c>
      <c r="D68" s="268"/>
      <c r="E68" s="230" t="s">
        <v>336</v>
      </c>
      <c r="F68" s="103" t="s">
        <v>142</v>
      </c>
      <c r="G68" s="82" t="s">
        <v>143</v>
      </c>
      <c r="H68" s="82" t="s">
        <v>160</v>
      </c>
      <c r="I68" s="44">
        <v>42370</v>
      </c>
      <c r="J68" s="14">
        <v>5</v>
      </c>
      <c r="K68" s="14">
        <v>35</v>
      </c>
      <c r="L68" s="14">
        <v>70</v>
      </c>
      <c r="M68" s="14">
        <v>10</v>
      </c>
      <c r="N68" s="14">
        <v>70</v>
      </c>
      <c r="O68" s="14">
        <v>140</v>
      </c>
      <c r="P68" s="14" t="s">
        <v>30</v>
      </c>
      <c r="Q68" s="109" t="s">
        <v>150</v>
      </c>
      <c r="R68" s="14" t="s">
        <v>337</v>
      </c>
      <c r="S68" s="14" t="s">
        <v>30</v>
      </c>
      <c r="T68" s="14" t="s">
        <v>30</v>
      </c>
      <c r="U68" s="14">
        <v>2000</v>
      </c>
      <c r="V68" s="14">
        <v>6000</v>
      </c>
      <c r="W68" s="109" t="s">
        <v>116</v>
      </c>
      <c r="X68" s="97">
        <f>IF($W68="MM1",'2018 GTCMHI Medical Plan Rates'!$R$12,IF($W68="MM2",'2018 GTCMHI Medical Plan Rates'!$R$13,IF($W68="MM3",'2018 GTCMHI Medical Plan Rates'!$R$14,IF($W68="MM5",'2018 GTCMHI Medical Plan Rates'!$R$15,IF($W68="MM6",'2018 GTCMHI Medical Plan Rates'!$R$16,IF($W68="MM7",'2018 GTCMHI Medical Plan Rates'!$R$17,IF($W68="PPO1",'2018 GTCMHI Medical Plan Rates'!$R$8,IF($W68="PPO2",'2018 GTCMHI Medical Plan Rates'!$R$9,IF($W68="PPO3",'2018 GTCMHI Medical Plan Rates'!$R$10,IF($W68="PPOT",'2018 GTCMHI Medical Plan Rates'!$R$11,IF($W68="ACA-P",'2018 GTCMHIC Metal Level Plans'!$C$29,IF($W68="ACA-G",'2018 GTCMHIC Metal Level Plans'!$C$34,IF($W68="ACA-S",'2018 GTCMHIC Metal Level Plans'!$C$39,IF($W68="ACA-B",'2018 GTCMHIC Metal Level Plans'!$C$44,IF($W68="MS-1",'Medicare Supplement Premiums'!$L$8,IF($W68="MS-2",'Medicare Supplement Premiums'!$L$9,IF($W68="MS-3",'Medicare Supplement Premiums'!$L$10,IF($W68="MS-4",'Medicare Supplement Premiums'!$L$11,IF($W68="MS-5",'Medicare Supplement Premiums'!$L$12," ")))))))))))))))))))</f>
        <v>477.71719631999997</v>
      </c>
      <c r="Y68" s="97">
        <f>IF($P68="2T1",'2018 GTCMHIC 2-Tier Rx Plans'!$C$30,IF($P68="2T2",'2018 GTCMHIC 2-Tier Rx Plans'!$D$30,IF($P68="2T3",'2018 GTCMHIC 2-Tier Rx Plans'!$E$30,IF($P68="3T3",'2018 GTCMHIC 3-Tier Rx Plans'!$C$30,IF($P68="3T5a",'2018 GTCMHIC 3-Tier Rx Plans'!$D$30,IF($P68="3T6",'2018 GTCMHIC 3-Tier Rx Plans'!$E$30,IF($P68="3T7",'2018 GTCMHIC 3-Tier Rx Plans'!$F$30,IF($P68="3T9",'2018 GTCMHIC 3-Tier Rx Plans'!$G$30,IF($P68="3T10",'2018 GTCMHIC 3-Tier Rx Plans'!$H$30,IF($P68="3T11",'2018 GTCMHIC 3-Tier Rx Plans'!$I$30,IF($P68="3T13",'2018 GTCMHIC 3-Tier Rx Plans'!$J$30,IF($W68="ACA-P",'2018 GTCMHIC Metal Level Plans'!$C$30,IF($W68="ACA-G",'2018 GTCMHIC Metal Level Plans'!$C$35,IF($W68="ACA-S",'2018 GTCMHIC Metal Level Plans'!$C$40,IF($W68="ACA-B",'2018 GTCMHIC Metal Level Plans'!$C$45,IF($W68="MS-1",'Medicare Supplement Premiums'!$M$8,IF($W68="MS-2",'Medicare Supplement Premiums'!$M$9,IF($W68="MS-3",'Medicare Supplement Premiums'!$M$10,IF($W68="MS-4",'Medicare Supplement Premiums'!$M$11,IF($W68="MS-5",'Medicare Supplement Premiums'!$M$12,IF($W68="MS-6",'Medicare Supplement Premiums'!$M$13," ")))))))))))))))))))))</f>
        <v>121.97800368</v>
      </c>
      <c r="Z68" s="97">
        <f t="shared" si="0"/>
        <v>599.6952</v>
      </c>
      <c r="AA68" s="97">
        <f>IF($W68="MM1",'2018 GTCMHI Medical Plan Rates'!$S$12,IF($W68="MM2",'2018 GTCMHI Medical Plan Rates'!$S$13,IF($W68="MM3",'2018 GTCMHI Medical Plan Rates'!$S$14,IF($W68="MM5",'2018 GTCMHI Medical Plan Rates'!$S$15,IF($W68="MM6",'2018 GTCMHI Medical Plan Rates'!$S$16,IF($W68="MM7",'2018 GTCMHI Medical Plan Rates'!$S$17,IF($W68="PPO1",'2018 GTCMHI Medical Plan Rates'!$S$8,IF($W68="PPO2",'2018 GTCMHI Medical Plan Rates'!$S$9,IF($W68="PPO3",'2018 GTCMHI Medical Plan Rates'!$S$10,IF($W68="PPOT",'2018 GTCMHI Medical Plan Rates'!$S$11,IF($W68="ACA-P",'2018 GTCMHIC Metal Level Plans'!$D$29,IF($W68="ACA-G",'2018 GTCMHIC Metal Level Plans'!$D$34,IF($W68="ACA-S",'2018 GTCMHIC Metal Level Plans'!$D$39,IF($W68="ACA-B",'2018 GTCMHIC Metal Level Plans'!$D$44,IF($W68="MS-1","n/a",IF($W68="MS-2",'Medicare Supplement Premiums'!$M$9,IF($W68="MS-3","n/a",IF($W68="MS-4","n/a",IF($W68="MS-5","n/a"," ")))))))))))))))))))</f>
        <v>1242.074652</v>
      </c>
      <c r="AB68" s="97">
        <f>IF($P68="2T1",'2018 GTCMHIC 2-Tier Rx Plans'!$C$31,IF($P68="2T2",'2018 GTCMHIC 2-Tier Rx Plans'!$D$31,IF($P68="2T3",'2018 GTCMHIC 2-Tier Rx Plans'!$E$31,IF($P68="3T3",'2018 GTCMHIC 3-Tier Rx Plans'!$C$31,IF($P68="3T5a",'2018 GTCMHIC 3-Tier Rx Plans'!$D$31,IF($P68="3T6",'2018 GTCMHIC 3-Tier Rx Plans'!$E$31,IF($P68="3T7",'2018 GTCMHIC 3-Tier Rx Plans'!$F$31,IF($P68="3T9",'2018 GTCMHIC 3-Tier Rx Plans'!$G$31,IF($P68="3T10",'2018 GTCMHIC 3-Tier Rx Plans'!$H$31,IF($P68="3T11",'2018 GTCMHIC 3-Tier Rx Plans'!$I$31,IF($P68="3T13",'2018 GTCMHIC 3-Tier Rx Plans'!$J$31,IF($W68="ACA-P",'2018 GTCMHIC Metal Level Plans'!$D$30,IF($W68="ACA-G",'2018 GTCMHIC Metal Level Plans'!$D$35,IF($W68="ACA-S",'2018 GTCMHIC Metal Level Plans'!$D$40,IF($W68="ACA-B",'2018 GTCMHIC Metal Level Plans'!$D$45," ")))))))))))))))</f>
        <v>317.14534800000001</v>
      </c>
      <c r="AC68" s="97">
        <f t="shared" si="1"/>
        <v>1559.22</v>
      </c>
      <c r="AD68" s="23"/>
    </row>
    <row r="69" spans="1:30" s="7" customFormat="1" ht="15.95" customHeight="1" x14ac:dyDescent="0.2">
      <c r="A69" s="265"/>
      <c r="B69" s="263"/>
      <c r="C69" s="267" t="s">
        <v>139</v>
      </c>
      <c r="D69" s="268"/>
      <c r="E69" s="231"/>
      <c r="F69" s="103" t="s">
        <v>144</v>
      </c>
      <c r="G69" s="82" t="s">
        <v>152</v>
      </c>
      <c r="H69" s="82" t="s">
        <v>160</v>
      </c>
      <c r="I69" s="44">
        <v>42370</v>
      </c>
      <c r="J69" s="14">
        <v>5</v>
      </c>
      <c r="K69" s="14">
        <v>35</v>
      </c>
      <c r="L69" s="14">
        <v>70</v>
      </c>
      <c r="M69" s="14">
        <v>10</v>
      </c>
      <c r="N69" s="14">
        <v>70</v>
      </c>
      <c r="O69" s="14">
        <v>140</v>
      </c>
      <c r="P69" s="14" t="s">
        <v>30</v>
      </c>
      <c r="Q69" s="109" t="s">
        <v>150</v>
      </c>
      <c r="R69" s="14" t="s">
        <v>337</v>
      </c>
      <c r="S69" s="14" t="s">
        <v>30</v>
      </c>
      <c r="T69" s="14" t="s">
        <v>30</v>
      </c>
      <c r="U69" s="14">
        <v>2000</v>
      </c>
      <c r="V69" s="14">
        <v>6000</v>
      </c>
      <c r="W69" s="109" t="s">
        <v>116</v>
      </c>
      <c r="X69" s="97">
        <f>IF($W69="MM1",'2018 GTCMHI Medical Plan Rates'!$R$12,IF($W69="MM2",'2018 GTCMHI Medical Plan Rates'!$R$13,IF($W69="MM3",'2018 GTCMHI Medical Plan Rates'!$R$14,IF($W69="MM5",'2018 GTCMHI Medical Plan Rates'!$R$15,IF($W69="MM6",'2018 GTCMHI Medical Plan Rates'!$R$16,IF($W69="MM7",'2018 GTCMHI Medical Plan Rates'!$R$17,IF($W69="PPO1",'2018 GTCMHI Medical Plan Rates'!$R$8,IF($W69="PPO2",'2018 GTCMHI Medical Plan Rates'!$R$9,IF($W69="PPO3",'2018 GTCMHI Medical Plan Rates'!$R$10,IF($W69="PPOT",'2018 GTCMHI Medical Plan Rates'!$R$11,IF($W69="ACA-P",'2018 GTCMHIC Metal Level Plans'!$C$29,IF($W69="ACA-G",'2018 GTCMHIC Metal Level Plans'!$C$34,IF($W69="ACA-S",'2018 GTCMHIC Metal Level Plans'!$C$39,IF($W69="ACA-B",'2018 GTCMHIC Metal Level Plans'!$C$44,IF($W69="MS-1",'Medicare Supplement Premiums'!$L$8,IF($W69="MS-2",'Medicare Supplement Premiums'!$L$9,IF($W69="MS-3",'Medicare Supplement Premiums'!$L$10,IF($W69="MS-4",'Medicare Supplement Premiums'!$L$11,IF($W69="MS-5",'Medicare Supplement Premiums'!$L$12," ")))))))))))))))))))</f>
        <v>477.71719631999997</v>
      </c>
      <c r="Y69" s="97">
        <f>IF($P69="2T1",'2018 GTCMHIC 2-Tier Rx Plans'!$C$30,IF($P69="2T2",'2018 GTCMHIC 2-Tier Rx Plans'!$D$30,IF($P69="2T3",'2018 GTCMHIC 2-Tier Rx Plans'!$E$30,IF($P69="3T3",'2018 GTCMHIC 3-Tier Rx Plans'!$C$30,IF($P69="3T5a",'2018 GTCMHIC 3-Tier Rx Plans'!$D$30,IF($P69="3T6",'2018 GTCMHIC 3-Tier Rx Plans'!$E$30,IF($P69="3T7",'2018 GTCMHIC 3-Tier Rx Plans'!$F$30,IF($P69="3T9",'2018 GTCMHIC 3-Tier Rx Plans'!$G$30,IF($P69="3T10",'2018 GTCMHIC 3-Tier Rx Plans'!$H$30,IF($P69="3T11",'2018 GTCMHIC 3-Tier Rx Plans'!$I$30,IF($P69="3T13",'2018 GTCMHIC 3-Tier Rx Plans'!$J$30,IF($W69="ACA-P",'2018 GTCMHIC Metal Level Plans'!$C$30,IF($W69="ACA-G",'2018 GTCMHIC Metal Level Plans'!$C$35,IF($W69="ACA-S",'2018 GTCMHIC Metal Level Plans'!$C$40,IF($W69="ACA-B",'2018 GTCMHIC Metal Level Plans'!$C$45,IF($W69="MS-1",'Medicare Supplement Premiums'!$M$8,IF($W69="MS-2",'Medicare Supplement Premiums'!$M$9,IF($W69="MS-3",'Medicare Supplement Premiums'!$M$10,IF($W69="MS-4",'Medicare Supplement Premiums'!$M$11,IF($W69="MS-5",'Medicare Supplement Premiums'!$M$12,IF($W69="MS-6",'Medicare Supplement Premiums'!$M$13," ")))))))))))))))))))))</f>
        <v>121.97800368</v>
      </c>
      <c r="Z69" s="97">
        <f t="shared" si="0"/>
        <v>599.6952</v>
      </c>
      <c r="AA69" s="97">
        <f>IF($W69="MM1",'2018 GTCMHI Medical Plan Rates'!$S$12,IF($W69="MM2",'2018 GTCMHI Medical Plan Rates'!$S$13,IF($W69="MM3",'2018 GTCMHI Medical Plan Rates'!$S$14,IF($W69="MM5",'2018 GTCMHI Medical Plan Rates'!$S$15,IF($W69="MM6",'2018 GTCMHI Medical Plan Rates'!$S$16,IF($W69="MM7",'2018 GTCMHI Medical Plan Rates'!$S$17,IF($W69="PPO1",'2018 GTCMHI Medical Plan Rates'!$S$8,IF($W69="PPO2",'2018 GTCMHI Medical Plan Rates'!$S$9,IF($W69="PPO3",'2018 GTCMHI Medical Plan Rates'!$S$10,IF($W69="PPOT",'2018 GTCMHI Medical Plan Rates'!$S$11,IF($W69="ACA-P",'2018 GTCMHIC Metal Level Plans'!$D$29,IF($W69="ACA-G",'2018 GTCMHIC Metal Level Plans'!$D$34,IF($W69="ACA-S",'2018 GTCMHIC Metal Level Plans'!$D$39,IF($W69="ACA-B",'2018 GTCMHIC Metal Level Plans'!$D$44,IF($W69="MS-1","n/a",IF($W69="MS-2",'Medicare Supplement Premiums'!$M$9,IF($W69="MS-3","n/a",IF($W69="MS-4","n/a",IF($W69="MS-5","n/a"," ")))))))))))))))))))</f>
        <v>1242.074652</v>
      </c>
      <c r="AB69" s="97">
        <f>IF($P69="2T1",'2018 GTCMHIC 2-Tier Rx Plans'!$C$31,IF($P69="2T2",'2018 GTCMHIC 2-Tier Rx Plans'!$D$31,IF($P69="2T3",'2018 GTCMHIC 2-Tier Rx Plans'!$E$31,IF($P69="3T3",'2018 GTCMHIC 3-Tier Rx Plans'!$C$31,IF($P69="3T5a",'2018 GTCMHIC 3-Tier Rx Plans'!$D$31,IF($P69="3T6",'2018 GTCMHIC 3-Tier Rx Plans'!$E$31,IF($P69="3T7",'2018 GTCMHIC 3-Tier Rx Plans'!$F$31,IF($P69="3T9",'2018 GTCMHIC 3-Tier Rx Plans'!$G$31,IF($P69="3T10",'2018 GTCMHIC 3-Tier Rx Plans'!$H$31,IF($P69="3T11",'2018 GTCMHIC 3-Tier Rx Plans'!$I$31,IF($P69="3T13",'2018 GTCMHIC 3-Tier Rx Plans'!$J$31,IF($W69="ACA-P",'2018 GTCMHIC Metal Level Plans'!$D$30,IF($W69="ACA-G",'2018 GTCMHIC Metal Level Plans'!$D$35,IF($W69="ACA-S",'2018 GTCMHIC Metal Level Plans'!$D$40,IF($W69="ACA-B",'2018 GTCMHIC Metal Level Plans'!$D$45," ")))))))))))))))</f>
        <v>317.14534800000001</v>
      </c>
      <c r="AC69" s="97">
        <f t="shared" si="1"/>
        <v>1559.22</v>
      </c>
      <c r="AD69" s="23"/>
    </row>
    <row r="70" spans="1:30" s="7" customFormat="1" ht="15.95" customHeight="1" x14ac:dyDescent="0.2">
      <c r="A70" s="243" t="s">
        <v>25</v>
      </c>
      <c r="B70" s="138">
        <v>17</v>
      </c>
      <c r="C70" s="245" t="s">
        <v>138</v>
      </c>
      <c r="D70" s="246"/>
      <c r="E70" s="238" t="s">
        <v>169</v>
      </c>
      <c r="F70" s="60" t="s">
        <v>142</v>
      </c>
      <c r="G70" s="60" t="s">
        <v>143</v>
      </c>
      <c r="H70" s="60" t="s">
        <v>170</v>
      </c>
      <c r="I70" s="107" t="s">
        <v>90</v>
      </c>
      <c r="J70" s="22">
        <v>10</v>
      </c>
      <c r="K70" s="22">
        <v>25</v>
      </c>
      <c r="L70" s="22">
        <v>40</v>
      </c>
      <c r="M70" s="22">
        <v>20</v>
      </c>
      <c r="N70" s="22">
        <v>50</v>
      </c>
      <c r="O70" s="22">
        <v>80</v>
      </c>
      <c r="P70" s="22" t="s">
        <v>69</v>
      </c>
      <c r="Q70" s="107" t="s">
        <v>82</v>
      </c>
      <c r="R70" s="22">
        <v>20</v>
      </c>
      <c r="S70" s="107" t="s">
        <v>30</v>
      </c>
      <c r="T70" s="107" t="s">
        <v>30</v>
      </c>
      <c r="U70" s="107" t="s">
        <v>30</v>
      </c>
      <c r="V70" s="107" t="s">
        <v>30</v>
      </c>
      <c r="W70" s="107" t="s">
        <v>55</v>
      </c>
      <c r="X70" s="96">
        <f>IF($W70="MM1",'2018 GTCMHI Medical Plan Rates'!$R$12,IF($W70="MM2",'2018 GTCMHI Medical Plan Rates'!$R$13,IF($W70="MM3",'2018 GTCMHI Medical Plan Rates'!$R$14,IF($W70="MM5",'2018 GTCMHI Medical Plan Rates'!$R$15,IF($W70="MM6",'2018 GTCMHI Medical Plan Rates'!$R$16,IF($W70="MM7",'2018 GTCMHI Medical Plan Rates'!$R$17,IF($W70="PPO1",'2018 GTCMHI Medical Plan Rates'!$R$8,IF($W70="PPO2",'2018 GTCMHI Medical Plan Rates'!$R$9,IF($W70="PPO3",'2018 GTCMHI Medical Plan Rates'!$R$10,IF($W70="PPOT",'2018 GTCMHI Medical Plan Rates'!$R$11,IF($W70="ACA-P",'2018 GTCMHIC Metal Level Plans'!$C$29,IF($W70="ACA-G",'2018 GTCMHIC Metal Level Plans'!$C$34,IF($W70="ACA-S",'2018 GTCMHIC Metal Level Plans'!$C$39,IF($W70="ACA-B",'2018 GTCMHIC Metal Level Plans'!$C$44,IF($W70="MS-1",'Medicare Supplement Premiums'!$L$8,IF($W70="MS-2",'Medicare Supplement Premiums'!$L$9,IF($W70="MS-3",'Medicare Supplement Premiums'!$L$10,IF($W70="MS-4",'Medicare Supplement Premiums'!$L$11,IF($W70="MS-5",'Medicare Supplement Premiums'!$L$12," ")))))))))))))))))))</f>
        <v>677.97</v>
      </c>
      <c r="Y70" s="96">
        <f>IF($P70="2T1",'2018 GTCMHIC 2-Tier Rx Plans'!$C$30,IF($P70="2T2",'2018 GTCMHIC 2-Tier Rx Plans'!$D$30,IF($P70="2T3",'2018 GTCMHIC 2-Tier Rx Plans'!$E$30,IF($P70="3T3",'2018 GTCMHIC 3-Tier Rx Plans'!$C$30,IF($P70="3T5a",'2018 GTCMHIC 3-Tier Rx Plans'!$D$30,IF($P70="3T6",'2018 GTCMHIC 3-Tier Rx Plans'!$E$30,IF($P70="3T7",'2018 GTCMHIC 3-Tier Rx Plans'!$F$30,IF($P70="3T9",'2018 GTCMHIC 3-Tier Rx Plans'!$G$30,IF($P70="3T10",'2018 GTCMHIC 3-Tier Rx Plans'!$H$30,IF($P70="3T11",'2018 GTCMHIC 3-Tier Rx Plans'!$I$30,IF($P70="3T13",'2018 GTCMHIC 3-Tier Rx Plans'!$J$30,IF($W70="ACA-P",'2018 GTCMHIC Metal Level Plans'!$C$30,IF($W70="ACA-G",'2018 GTCMHIC Metal Level Plans'!$C$35,IF($W70="ACA-S",'2018 GTCMHIC Metal Level Plans'!$C$40,IF($W70="ACA-B",'2018 GTCMHIC Metal Level Plans'!$C$45,IF($W70="MS-1",'Medicare Supplement Premiums'!$M$8,IF($W70="MS-2",'Medicare Supplement Premiums'!$M$9,IF($W70="MS-3",'Medicare Supplement Premiums'!$M$10,IF($W70="MS-4",'Medicare Supplement Premiums'!$M$11,IF($W70="MS-5",'Medicare Supplement Premiums'!$M$12,IF($W70="MS-6",'Medicare Supplement Premiums'!$M$13," ")))))))))))))))))))))</f>
        <v>149.91</v>
      </c>
      <c r="Z70" s="96">
        <f t="shared" si="0"/>
        <v>827.88</v>
      </c>
      <c r="AA70" s="96">
        <f>IF($W70="MM1",'2018 GTCMHI Medical Plan Rates'!$S$12,IF($W70="MM2",'2018 GTCMHI Medical Plan Rates'!$S$13,IF($W70="MM3",'2018 GTCMHI Medical Plan Rates'!$S$14,IF($W70="MM5",'2018 GTCMHI Medical Plan Rates'!$S$15,IF($W70="MM6",'2018 GTCMHI Medical Plan Rates'!$S$16,IF($W70="MM7",'2018 GTCMHI Medical Plan Rates'!$S$17,IF($W70="PPO1",'2018 GTCMHI Medical Plan Rates'!$S$8,IF($W70="PPO2",'2018 GTCMHI Medical Plan Rates'!$S$9,IF($W70="PPO3",'2018 GTCMHI Medical Plan Rates'!$S$10,IF($W70="PPOT",'2018 GTCMHI Medical Plan Rates'!$S$11,IF($W70="ACA-P",'2018 GTCMHIC Metal Level Plans'!$D$29,IF($W70="ACA-G",'2018 GTCMHIC Metal Level Plans'!$D$34,IF($W70="ACA-S",'2018 GTCMHIC Metal Level Plans'!$D$39,IF($W70="ACA-B",'2018 GTCMHIC Metal Level Plans'!$D$44,IF($W70="MS-1","n/a",IF($W70="MS-2",'Medicare Supplement Premiums'!$M$9,IF($W70="MS-3","n/a",IF($W70="MS-4","n/a",IF($W70="MS-5","n/a"," ")))))))))))))))))))</f>
        <v>1467.46</v>
      </c>
      <c r="AB70" s="96">
        <f>IF($P70="2T1",'2018 GTCMHIC 2-Tier Rx Plans'!$C$31,IF($P70="2T2",'2018 GTCMHIC 2-Tier Rx Plans'!$D$31,IF($P70="2T3",'2018 GTCMHIC 2-Tier Rx Plans'!$E$31,IF($P70="3T3",'2018 GTCMHIC 3-Tier Rx Plans'!$C$31,IF($P70="3T5a",'2018 GTCMHIC 3-Tier Rx Plans'!$D$31,IF($P70="3T6",'2018 GTCMHIC 3-Tier Rx Plans'!$E$31,IF($P70="3T7",'2018 GTCMHIC 3-Tier Rx Plans'!$F$31,IF($P70="3T9",'2018 GTCMHIC 3-Tier Rx Plans'!$G$31,IF($P70="3T10",'2018 GTCMHIC 3-Tier Rx Plans'!$H$31,IF($P70="3T11",'2018 GTCMHIC 3-Tier Rx Plans'!$I$31,IF($P70="3T13",'2018 GTCMHIC 3-Tier Rx Plans'!$J$31,IF($W70="ACA-P",'2018 GTCMHIC Metal Level Plans'!$D$30,IF($W70="ACA-G",'2018 GTCMHIC Metal Level Plans'!$D$35,IF($W70="ACA-S",'2018 GTCMHIC Metal Level Plans'!$D$40,IF($W70="ACA-B",'2018 GTCMHIC Metal Level Plans'!$D$45," ")))))))))))))))</f>
        <v>324.94</v>
      </c>
      <c r="AC70" s="96">
        <f t="shared" si="1"/>
        <v>1792.4</v>
      </c>
      <c r="AD70" s="23"/>
    </row>
    <row r="71" spans="1:30" s="7" customFormat="1" ht="15.95" customHeight="1" x14ac:dyDescent="0.2">
      <c r="A71" s="266"/>
      <c r="B71" s="275"/>
      <c r="C71" s="245" t="s">
        <v>139</v>
      </c>
      <c r="D71" s="246"/>
      <c r="E71" s="239"/>
      <c r="F71" s="60" t="s">
        <v>144</v>
      </c>
      <c r="G71" s="60" t="s">
        <v>144</v>
      </c>
      <c r="H71" s="60" t="s">
        <v>170</v>
      </c>
      <c r="I71" s="107" t="s">
        <v>90</v>
      </c>
      <c r="J71" s="22">
        <v>10</v>
      </c>
      <c r="K71" s="22">
        <v>25</v>
      </c>
      <c r="L71" s="22">
        <v>40</v>
      </c>
      <c r="M71" s="22">
        <v>20</v>
      </c>
      <c r="N71" s="22">
        <v>50</v>
      </c>
      <c r="O71" s="22">
        <v>80</v>
      </c>
      <c r="P71" s="22" t="s">
        <v>69</v>
      </c>
      <c r="Q71" s="107" t="s">
        <v>82</v>
      </c>
      <c r="R71" s="22">
        <v>20</v>
      </c>
      <c r="S71" s="107" t="s">
        <v>30</v>
      </c>
      <c r="T71" s="107" t="s">
        <v>30</v>
      </c>
      <c r="U71" s="107" t="s">
        <v>30</v>
      </c>
      <c r="V71" s="107" t="s">
        <v>30</v>
      </c>
      <c r="W71" s="107" t="s">
        <v>55</v>
      </c>
      <c r="X71" s="96">
        <f>IF($W71="MM1",'2018 GTCMHI Medical Plan Rates'!$R$12,IF($W71="MM2",'2018 GTCMHI Medical Plan Rates'!$R$13,IF($W71="MM3",'2018 GTCMHI Medical Plan Rates'!$R$14,IF($W71="MM5",'2018 GTCMHI Medical Plan Rates'!$R$15,IF($W71="MM6",'2018 GTCMHI Medical Plan Rates'!$R$16,IF($W71="MM7",'2018 GTCMHI Medical Plan Rates'!$R$17,IF($W71="PPO1",'2018 GTCMHI Medical Plan Rates'!$R$8,IF($W71="PPO2",'2018 GTCMHI Medical Plan Rates'!$R$9,IF($W71="PPO3",'2018 GTCMHI Medical Plan Rates'!$R$10,IF($W71="PPOT",'2018 GTCMHI Medical Plan Rates'!$R$11,IF($W71="ACA-P",'2018 GTCMHIC Metal Level Plans'!$C$29,IF($W71="ACA-G",'2018 GTCMHIC Metal Level Plans'!$C$34,IF($W71="ACA-S",'2018 GTCMHIC Metal Level Plans'!$C$39,IF($W71="ACA-B",'2018 GTCMHIC Metal Level Plans'!$C$44,IF($W71="MS-1",'Medicare Supplement Premiums'!$L$8,IF($W71="MS-2",'Medicare Supplement Premiums'!$L$9,IF($W71="MS-3",'Medicare Supplement Premiums'!$L$10,IF($W71="MS-4",'Medicare Supplement Premiums'!$L$11,IF($W71="MS-5",'Medicare Supplement Premiums'!$L$12," ")))))))))))))))))))</f>
        <v>677.97</v>
      </c>
      <c r="Y71" s="96">
        <f>IF($P71="2T1",'2018 GTCMHIC 2-Tier Rx Plans'!$C$30,IF($P71="2T2",'2018 GTCMHIC 2-Tier Rx Plans'!$D$30,IF($P71="2T3",'2018 GTCMHIC 2-Tier Rx Plans'!$E$30,IF($P71="3T3",'2018 GTCMHIC 3-Tier Rx Plans'!$C$30,IF($P71="3T5a",'2018 GTCMHIC 3-Tier Rx Plans'!$D$30,IF($P71="3T6",'2018 GTCMHIC 3-Tier Rx Plans'!$E$30,IF($P71="3T7",'2018 GTCMHIC 3-Tier Rx Plans'!$F$30,IF($P71="3T9",'2018 GTCMHIC 3-Tier Rx Plans'!$G$30,IF($P71="3T10",'2018 GTCMHIC 3-Tier Rx Plans'!$H$30,IF($P71="3T11",'2018 GTCMHIC 3-Tier Rx Plans'!$I$30,IF($P71="3T13",'2018 GTCMHIC 3-Tier Rx Plans'!$J$30,IF($W71="ACA-P",'2018 GTCMHIC Metal Level Plans'!$C$30,IF($W71="ACA-G",'2018 GTCMHIC Metal Level Plans'!$C$35,IF($W71="ACA-S",'2018 GTCMHIC Metal Level Plans'!$C$40,IF($W71="ACA-B",'2018 GTCMHIC Metal Level Plans'!$C$45,IF($W71="MS-1",'Medicare Supplement Premiums'!$M$8,IF($W71="MS-2",'Medicare Supplement Premiums'!$M$9,IF($W71="MS-3",'Medicare Supplement Premiums'!$M$10,IF($W71="MS-4",'Medicare Supplement Premiums'!$M$11,IF($W71="MS-5",'Medicare Supplement Premiums'!$M$12,IF($W71="MS-6",'Medicare Supplement Premiums'!$M$13," ")))))))))))))))))))))</f>
        <v>149.91</v>
      </c>
      <c r="Z71" s="96">
        <f t="shared" ref="Z71:Z93" si="2">+X71+Y71</f>
        <v>827.88</v>
      </c>
      <c r="AA71" s="96">
        <f>IF($W71="MM1",'2018 GTCMHI Medical Plan Rates'!$S$12,IF($W71="MM2",'2018 GTCMHI Medical Plan Rates'!$S$13,IF($W71="MM3",'2018 GTCMHI Medical Plan Rates'!$S$14,IF($W71="MM5",'2018 GTCMHI Medical Plan Rates'!$S$15,IF($W71="MM6",'2018 GTCMHI Medical Plan Rates'!$S$16,IF($W71="MM7",'2018 GTCMHI Medical Plan Rates'!$S$17,IF($W71="PPO1",'2018 GTCMHI Medical Plan Rates'!$S$8,IF($W71="PPO2",'2018 GTCMHI Medical Plan Rates'!$S$9,IF($W71="PPO3",'2018 GTCMHI Medical Plan Rates'!$S$10,IF($W71="PPOT",'2018 GTCMHI Medical Plan Rates'!$S$11,IF($W71="ACA-P",'2018 GTCMHIC Metal Level Plans'!$D$29,IF($W71="ACA-G",'2018 GTCMHIC Metal Level Plans'!$D$34,IF($W71="ACA-S",'2018 GTCMHIC Metal Level Plans'!$D$39,IF($W71="ACA-B",'2018 GTCMHIC Metal Level Plans'!$D$44,IF($W71="MS-1","n/a",IF($W71="MS-2",'Medicare Supplement Premiums'!$M$9,IF($W71="MS-3","n/a",IF($W71="MS-4","n/a",IF($W71="MS-5","n/a"," ")))))))))))))))))))</f>
        <v>1467.46</v>
      </c>
      <c r="AB71" s="96">
        <f>IF($P71="2T1",'2018 GTCMHIC 2-Tier Rx Plans'!$C$31,IF($P71="2T2",'2018 GTCMHIC 2-Tier Rx Plans'!$D$31,IF($P71="2T3",'2018 GTCMHIC 2-Tier Rx Plans'!$E$31,IF($P71="3T3",'2018 GTCMHIC 3-Tier Rx Plans'!$C$31,IF($P71="3T5a",'2018 GTCMHIC 3-Tier Rx Plans'!$D$31,IF($P71="3T6",'2018 GTCMHIC 3-Tier Rx Plans'!$E$31,IF($P71="3T7",'2018 GTCMHIC 3-Tier Rx Plans'!$F$31,IF($P71="3T9",'2018 GTCMHIC 3-Tier Rx Plans'!$G$31,IF($P71="3T10",'2018 GTCMHIC 3-Tier Rx Plans'!$H$31,IF($P71="3T11",'2018 GTCMHIC 3-Tier Rx Plans'!$I$31,IF($P71="3T13",'2018 GTCMHIC 3-Tier Rx Plans'!$J$31,IF($W71="ACA-P",'2018 GTCMHIC Metal Level Plans'!$D$30,IF($W71="ACA-G",'2018 GTCMHIC Metal Level Plans'!$D$35,IF($W71="ACA-S",'2018 GTCMHIC Metal Level Plans'!$D$40,IF($W71="ACA-B",'2018 GTCMHIC Metal Level Plans'!$D$45," ")))))))))))))))</f>
        <v>324.94</v>
      </c>
      <c r="AC71" s="96">
        <f t="shared" ref="AC71:AC93" si="3">+AA71+AB71</f>
        <v>1792.4</v>
      </c>
      <c r="AD71" s="23"/>
    </row>
    <row r="72" spans="1:30" s="7" customFormat="1" ht="15.95" customHeight="1" x14ac:dyDescent="0.2">
      <c r="A72" s="266"/>
      <c r="B72" s="275"/>
      <c r="C72" s="63" t="s">
        <v>346</v>
      </c>
      <c r="D72" s="108" t="s">
        <v>347</v>
      </c>
      <c r="E72" s="239"/>
      <c r="F72" s="60" t="s">
        <v>145</v>
      </c>
      <c r="G72" s="60" t="s">
        <v>151</v>
      </c>
      <c r="H72" s="60" t="s">
        <v>159</v>
      </c>
      <c r="I72" s="62">
        <v>42370</v>
      </c>
      <c r="J72" s="22">
        <v>15</v>
      </c>
      <c r="K72" s="22">
        <v>30</v>
      </c>
      <c r="L72" s="22">
        <v>45</v>
      </c>
      <c r="M72" s="22">
        <v>30</v>
      </c>
      <c r="N72" s="22">
        <v>60</v>
      </c>
      <c r="O72" s="22">
        <v>90</v>
      </c>
      <c r="P72" s="107" t="s">
        <v>126</v>
      </c>
      <c r="Q72" s="107" t="s">
        <v>132</v>
      </c>
      <c r="R72" s="22" t="s">
        <v>30</v>
      </c>
      <c r="S72" s="22" t="s">
        <v>30</v>
      </c>
      <c r="T72" s="22" t="s">
        <v>30</v>
      </c>
      <c r="U72" s="22" t="s">
        <v>30</v>
      </c>
      <c r="V72" s="22" t="s">
        <v>30</v>
      </c>
      <c r="W72" s="107" t="s">
        <v>126</v>
      </c>
      <c r="X72" s="96">
        <f>IF($W72="MM1",'2018 GTCMHI Medical Plan Rates'!$R$12,IF($W72="MM2",'2018 GTCMHI Medical Plan Rates'!$R$13,IF($W72="MM3",'2018 GTCMHI Medical Plan Rates'!$R$14,IF($W72="MM5",'2018 GTCMHI Medical Plan Rates'!$R$15,IF($W72="MM6",'2018 GTCMHI Medical Plan Rates'!$R$16,IF($W72="MM7",'2018 GTCMHI Medical Plan Rates'!$R$17,IF($W72="PPO1",'2018 GTCMHI Medical Plan Rates'!$R$8,IF($W72="PPO2",'2018 GTCMHI Medical Plan Rates'!$R$9,IF($W72="PPO3",'2018 GTCMHI Medical Plan Rates'!$R$10,IF($W72="PPOT",'2018 GTCMHI Medical Plan Rates'!$R$11,IF($W72="ACA-P",'2018 GTCMHIC Metal Level Plans'!$C$29,IF($W72="ACA-G",'2018 GTCMHIC Metal Level Plans'!$C$34,IF($W72="ACA-S",'2018 GTCMHIC Metal Level Plans'!$C$39,IF($W72="ACA-B",'2018 GTCMHIC Metal Level Plans'!$C$44,IF($W72="MS-1",'Medicare Supplement Premiums'!$L$8,IF($W72="MS-2",'Medicare Supplement Premiums'!$L$9,IF($W72="MS-3",'Medicare Supplement Premiums'!$L$10,IF($W72="MS-4",'Medicare Supplement Premiums'!$L$11,IF($W72="MS-5",'Medicare Supplement Premiums'!$L$12," ")))))))))))))))))))</f>
        <v>253.91457000000003</v>
      </c>
      <c r="Y72" s="96">
        <f>IF($P72="2T1",'2018 GTCMHIC 2-Tier Rx Plans'!$C$30,IF($P72="2T2",'2018 GTCMHIC 2-Tier Rx Plans'!$D$30,IF($P72="2T3",'2018 GTCMHIC 2-Tier Rx Plans'!$E$30,IF($P72="3T3",'2018 GTCMHIC 3-Tier Rx Plans'!$C$30,IF($P72="3T5a",'2018 GTCMHIC 3-Tier Rx Plans'!$D$30,IF($P72="3T6",'2018 GTCMHIC 3-Tier Rx Plans'!$E$30,IF($P72="3T7",'2018 GTCMHIC 3-Tier Rx Plans'!$F$30,IF($P72="3T9",'2018 GTCMHIC 3-Tier Rx Plans'!$G$30,IF($P72="3T10",'2018 GTCMHIC 3-Tier Rx Plans'!$H$30,IF($P72="3T11",'2018 GTCMHIC 3-Tier Rx Plans'!$I$30,IF($P72="3T13",'2018 GTCMHIC 3-Tier Rx Plans'!$J$30,IF($W72="ACA-P",'2018 GTCMHIC Metal Level Plans'!$C$30,IF($W72="ACA-G",'2018 GTCMHIC Metal Level Plans'!$C$35,IF($W72="ACA-S",'2018 GTCMHIC Metal Level Plans'!$C$40,IF($W72="ACA-B",'2018 GTCMHIC Metal Level Plans'!$C$45,IF($W72="MS-1",'Medicare Supplement Premiums'!$M$8,IF($W72="MS-2",'Medicare Supplement Premiums'!$M$9,IF($W72="MS-3",'Medicare Supplement Premiums'!$M$10,IF($W72="MS-4",'Medicare Supplement Premiums'!$M$11,IF($W72="MS-5",'Medicare Supplement Premiums'!$M$12,IF($W72="MS-6",'Medicare Supplement Premiums'!$M$13," ")))))))))))))))))))))</f>
        <v>268.55403224832003</v>
      </c>
      <c r="Z72" s="96">
        <f t="shared" si="2"/>
        <v>522.46860224832005</v>
      </c>
      <c r="AA72" s="96"/>
      <c r="AB72" s="96"/>
      <c r="AC72" s="96"/>
      <c r="AD72" s="23"/>
    </row>
    <row r="73" spans="1:30" s="7" customFormat="1" ht="15.95" customHeight="1" x14ac:dyDescent="0.2">
      <c r="A73" s="266"/>
      <c r="B73" s="275"/>
      <c r="C73" s="108" t="s">
        <v>138</v>
      </c>
      <c r="D73" s="108" t="s">
        <v>150</v>
      </c>
      <c r="E73" s="239"/>
      <c r="F73" s="60" t="s">
        <v>142</v>
      </c>
      <c r="G73" s="60" t="s">
        <v>143</v>
      </c>
      <c r="H73" s="60" t="s">
        <v>160</v>
      </c>
      <c r="I73" s="62">
        <v>42370</v>
      </c>
      <c r="J73" s="22">
        <v>5</v>
      </c>
      <c r="K73" s="22">
        <v>35</v>
      </c>
      <c r="L73" s="22">
        <v>70</v>
      </c>
      <c r="M73" s="22">
        <v>10</v>
      </c>
      <c r="N73" s="22">
        <v>70</v>
      </c>
      <c r="O73" s="22">
        <v>140</v>
      </c>
      <c r="P73" s="22" t="s">
        <v>30</v>
      </c>
      <c r="Q73" s="107" t="s">
        <v>150</v>
      </c>
      <c r="R73" s="22" t="s">
        <v>337</v>
      </c>
      <c r="S73" s="22" t="s">
        <v>30</v>
      </c>
      <c r="T73" s="22" t="s">
        <v>30</v>
      </c>
      <c r="U73" s="22">
        <v>2000</v>
      </c>
      <c r="V73" s="22">
        <v>6000</v>
      </c>
      <c r="W73" s="107" t="s">
        <v>116</v>
      </c>
      <c r="X73" s="96">
        <f>IF($W73="MM1",'2018 GTCMHI Medical Plan Rates'!$R$12,IF($W73="MM2",'2018 GTCMHI Medical Plan Rates'!$R$13,IF($W73="MM3",'2018 GTCMHI Medical Plan Rates'!$R$14,IF($W73="MM5",'2018 GTCMHI Medical Plan Rates'!$R$15,IF($W73="MM6",'2018 GTCMHI Medical Plan Rates'!$R$16,IF($W73="MM7",'2018 GTCMHI Medical Plan Rates'!$R$17,IF($W73="PPO1",'2018 GTCMHI Medical Plan Rates'!$R$8,IF($W73="PPO2",'2018 GTCMHI Medical Plan Rates'!$R$9,IF($W73="PPO3",'2018 GTCMHI Medical Plan Rates'!$R$10,IF($W73="PPOT",'2018 GTCMHI Medical Plan Rates'!$R$11,IF($W73="ACA-P",'2018 GTCMHIC Metal Level Plans'!$C$29,IF($W73="ACA-G",'2018 GTCMHIC Metal Level Plans'!$C$34,IF($W73="ACA-S",'2018 GTCMHIC Metal Level Plans'!$C$39,IF($W73="ACA-B",'2018 GTCMHIC Metal Level Plans'!$C$44,IF($W73="MS-1",'Medicare Supplement Premiums'!$L$8,IF($W73="MS-2",'Medicare Supplement Premiums'!$L$9,IF($W73="MS-3",'Medicare Supplement Premiums'!$L$10,IF($W73="MS-4",'Medicare Supplement Premiums'!$L$11,IF($W73="MS-5",'Medicare Supplement Premiums'!$L$12," ")))))))))))))))))))</f>
        <v>477.71719631999997</v>
      </c>
      <c r="Y73" s="96">
        <f>IF($P73="2T1",'2018 GTCMHIC 2-Tier Rx Plans'!$C$30,IF($P73="2T2",'2018 GTCMHIC 2-Tier Rx Plans'!$D$30,IF($P73="2T3",'2018 GTCMHIC 2-Tier Rx Plans'!$E$30,IF($P73="3T3",'2018 GTCMHIC 3-Tier Rx Plans'!$C$30,IF($P73="3T5a",'2018 GTCMHIC 3-Tier Rx Plans'!$D$30,IF($P73="3T6",'2018 GTCMHIC 3-Tier Rx Plans'!$E$30,IF($P73="3T7",'2018 GTCMHIC 3-Tier Rx Plans'!$F$30,IF($P73="3T9",'2018 GTCMHIC 3-Tier Rx Plans'!$G$30,IF($P73="3T10",'2018 GTCMHIC 3-Tier Rx Plans'!$H$30,IF($P73="3T11",'2018 GTCMHIC 3-Tier Rx Plans'!$I$30,IF($P73="3T13",'2018 GTCMHIC 3-Tier Rx Plans'!$J$30,IF($W73="ACA-P",'2018 GTCMHIC Metal Level Plans'!$C$30,IF($W73="ACA-G",'2018 GTCMHIC Metal Level Plans'!$C$35,IF($W73="ACA-S",'2018 GTCMHIC Metal Level Plans'!$C$40,IF($W73="ACA-B",'2018 GTCMHIC Metal Level Plans'!$C$45,IF($W73="MS-1",'Medicare Supplement Premiums'!$M$8,IF($W73="MS-2",'Medicare Supplement Premiums'!$M$9,IF($W73="MS-3",'Medicare Supplement Premiums'!$M$10,IF($W73="MS-4",'Medicare Supplement Premiums'!$M$11,IF($W73="MS-5",'Medicare Supplement Premiums'!$M$12,IF($W73="MS-6",'Medicare Supplement Premiums'!$M$13," ")))))))))))))))))))))</f>
        <v>121.97800368</v>
      </c>
      <c r="Z73" s="96">
        <f t="shared" si="2"/>
        <v>599.6952</v>
      </c>
      <c r="AA73" s="96">
        <f>IF($W73="MM1",'2018 GTCMHI Medical Plan Rates'!$S$12,IF($W73="MM2",'2018 GTCMHI Medical Plan Rates'!$S$13,IF($W73="MM3",'2018 GTCMHI Medical Plan Rates'!$S$14,IF($W73="MM5",'2018 GTCMHI Medical Plan Rates'!$S$15,IF($W73="MM6",'2018 GTCMHI Medical Plan Rates'!$S$16,IF($W73="MM7",'2018 GTCMHI Medical Plan Rates'!$S$17,IF($W73="PPO1",'2018 GTCMHI Medical Plan Rates'!$S$8,IF($W73="PPO2",'2018 GTCMHI Medical Plan Rates'!$S$9,IF($W73="PPO3",'2018 GTCMHI Medical Plan Rates'!$S$10,IF($W73="PPOT",'2018 GTCMHI Medical Plan Rates'!$S$11,IF($W73="ACA-P",'2018 GTCMHIC Metal Level Plans'!$D$29,IF($W73="ACA-G",'2018 GTCMHIC Metal Level Plans'!$D$34,IF($W73="ACA-S",'2018 GTCMHIC Metal Level Plans'!$D$39,IF($W73="ACA-B",'2018 GTCMHIC Metal Level Plans'!$D$44,IF($W73="MS-1","n/a",IF($W73="MS-2",'Medicare Supplement Premiums'!$M$9,IF($W73="MS-3","n/a",IF($W73="MS-4","n/a",IF($W73="MS-5","n/a"," ")))))))))))))))))))</f>
        <v>1242.074652</v>
      </c>
      <c r="AB73" s="96">
        <f>IF($P73="2T1",'2018 GTCMHIC 2-Tier Rx Plans'!$C$31,IF($P73="2T2",'2018 GTCMHIC 2-Tier Rx Plans'!$D$31,IF($P73="2T3",'2018 GTCMHIC 2-Tier Rx Plans'!$E$31,IF($P73="3T3",'2018 GTCMHIC 3-Tier Rx Plans'!$C$31,IF($P73="3T5a",'2018 GTCMHIC 3-Tier Rx Plans'!$D$31,IF($P73="3T6",'2018 GTCMHIC 3-Tier Rx Plans'!$E$31,IF($P73="3T7",'2018 GTCMHIC 3-Tier Rx Plans'!$F$31,IF($P73="3T9",'2018 GTCMHIC 3-Tier Rx Plans'!$G$31,IF($P73="3T10",'2018 GTCMHIC 3-Tier Rx Plans'!$H$31,IF($P73="3T11",'2018 GTCMHIC 3-Tier Rx Plans'!$I$31,IF($P73="3T13",'2018 GTCMHIC 3-Tier Rx Plans'!$J$31,IF($W73="ACA-P",'2018 GTCMHIC Metal Level Plans'!$D$30,IF($W73="ACA-G",'2018 GTCMHIC Metal Level Plans'!$D$35,IF($W73="ACA-S",'2018 GTCMHIC Metal Level Plans'!$D$40,IF($W73="ACA-B",'2018 GTCMHIC Metal Level Plans'!$D$45," ")))))))))))))))</f>
        <v>317.14534800000001</v>
      </c>
      <c r="AC73" s="96">
        <f t="shared" si="3"/>
        <v>1559.22</v>
      </c>
      <c r="AD73" s="23"/>
    </row>
    <row r="74" spans="1:30" s="7" customFormat="1" ht="15.95" customHeight="1" x14ac:dyDescent="0.2">
      <c r="A74" s="244"/>
      <c r="B74" s="139"/>
      <c r="C74" s="108" t="s">
        <v>139</v>
      </c>
      <c r="D74" s="108" t="s">
        <v>150</v>
      </c>
      <c r="E74" s="240"/>
      <c r="F74" s="60" t="s">
        <v>144</v>
      </c>
      <c r="G74" s="60" t="s">
        <v>152</v>
      </c>
      <c r="H74" s="60" t="s">
        <v>160</v>
      </c>
      <c r="I74" s="62">
        <v>42370</v>
      </c>
      <c r="J74" s="22">
        <v>5</v>
      </c>
      <c r="K74" s="22">
        <v>35</v>
      </c>
      <c r="L74" s="22">
        <v>70</v>
      </c>
      <c r="M74" s="22">
        <v>10</v>
      </c>
      <c r="N74" s="22">
        <v>70</v>
      </c>
      <c r="O74" s="22">
        <v>140</v>
      </c>
      <c r="P74" s="22" t="s">
        <v>30</v>
      </c>
      <c r="Q74" s="107" t="s">
        <v>150</v>
      </c>
      <c r="R74" s="22" t="s">
        <v>337</v>
      </c>
      <c r="S74" s="22" t="s">
        <v>30</v>
      </c>
      <c r="T74" s="22" t="s">
        <v>30</v>
      </c>
      <c r="U74" s="22">
        <v>2000</v>
      </c>
      <c r="V74" s="22">
        <v>6000</v>
      </c>
      <c r="W74" s="107" t="s">
        <v>116</v>
      </c>
      <c r="X74" s="96">
        <f>IF($W74="MM1",'2018 GTCMHI Medical Plan Rates'!$R$12,IF($W74="MM2",'2018 GTCMHI Medical Plan Rates'!$R$13,IF($W74="MM3",'2018 GTCMHI Medical Plan Rates'!$R$14,IF($W74="MM5",'2018 GTCMHI Medical Plan Rates'!$R$15,IF($W74="MM6",'2018 GTCMHI Medical Plan Rates'!$R$16,IF($W74="MM7",'2018 GTCMHI Medical Plan Rates'!$R$17,IF($W74="PPO1",'2018 GTCMHI Medical Plan Rates'!$R$8,IF($W74="PPO2",'2018 GTCMHI Medical Plan Rates'!$R$9,IF($W74="PPO3",'2018 GTCMHI Medical Plan Rates'!$R$10,IF($W74="PPOT",'2018 GTCMHI Medical Plan Rates'!$R$11,IF($W74="ACA-P",'2018 GTCMHIC Metal Level Plans'!$C$29,IF($W74="ACA-G",'2018 GTCMHIC Metal Level Plans'!$C$34,IF($W74="ACA-S",'2018 GTCMHIC Metal Level Plans'!$C$39,IF($W74="ACA-B",'2018 GTCMHIC Metal Level Plans'!$C$44,IF($W74="MS-1",'Medicare Supplement Premiums'!$L$8,IF($W74="MS-2",'Medicare Supplement Premiums'!$L$9,IF($W74="MS-3",'Medicare Supplement Premiums'!$L$10,IF($W74="MS-4",'Medicare Supplement Premiums'!$L$11,IF($W74="MS-5",'Medicare Supplement Premiums'!$L$12," ")))))))))))))))))))</f>
        <v>477.71719631999997</v>
      </c>
      <c r="Y74" s="96">
        <f>IF($P74="2T1",'2018 GTCMHIC 2-Tier Rx Plans'!$C$30,IF($P74="2T2",'2018 GTCMHIC 2-Tier Rx Plans'!$D$30,IF($P74="2T3",'2018 GTCMHIC 2-Tier Rx Plans'!$E$30,IF($P74="3T3",'2018 GTCMHIC 3-Tier Rx Plans'!$C$30,IF($P74="3T5a",'2018 GTCMHIC 3-Tier Rx Plans'!$D$30,IF($P74="3T6",'2018 GTCMHIC 3-Tier Rx Plans'!$E$30,IF($P74="3T7",'2018 GTCMHIC 3-Tier Rx Plans'!$F$30,IF($P74="3T9",'2018 GTCMHIC 3-Tier Rx Plans'!$G$30,IF($P74="3T10",'2018 GTCMHIC 3-Tier Rx Plans'!$H$30,IF($P74="3T11",'2018 GTCMHIC 3-Tier Rx Plans'!$I$30,IF($P74="3T13",'2018 GTCMHIC 3-Tier Rx Plans'!$J$30,IF($W74="ACA-P",'2018 GTCMHIC Metal Level Plans'!$C$30,IF($W74="ACA-G",'2018 GTCMHIC Metal Level Plans'!$C$35,IF($W74="ACA-S",'2018 GTCMHIC Metal Level Plans'!$C$40,IF($W74="ACA-B",'2018 GTCMHIC Metal Level Plans'!$C$45,IF($W74="MS-1",'Medicare Supplement Premiums'!$M$8,IF($W74="MS-2",'Medicare Supplement Premiums'!$M$9,IF($W74="MS-3",'Medicare Supplement Premiums'!$M$10,IF($W74="MS-4",'Medicare Supplement Premiums'!$M$11,IF($W74="MS-5",'Medicare Supplement Premiums'!$M$12,IF($W74="MS-6",'Medicare Supplement Premiums'!$M$13," ")))))))))))))))))))))</f>
        <v>121.97800368</v>
      </c>
      <c r="Z74" s="96">
        <f t="shared" si="2"/>
        <v>599.6952</v>
      </c>
      <c r="AA74" s="96">
        <f>IF($W74="MM1",'2018 GTCMHI Medical Plan Rates'!$S$12,IF($W74="MM2",'2018 GTCMHI Medical Plan Rates'!$S$13,IF($W74="MM3",'2018 GTCMHI Medical Plan Rates'!$S$14,IF($W74="MM5",'2018 GTCMHI Medical Plan Rates'!$S$15,IF($W74="MM6",'2018 GTCMHI Medical Plan Rates'!$S$16,IF($W74="MM7",'2018 GTCMHI Medical Plan Rates'!$S$17,IF($W74="PPO1",'2018 GTCMHI Medical Plan Rates'!$S$8,IF($W74="PPO2",'2018 GTCMHI Medical Plan Rates'!$S$9,IF($W74="PPO3",'2018 GTCMHI Medical Plan Rates'!$S$10,IF($W74="PPOT",'2018 GTCMHI Medical Plan Rates'!$S$11,IF($W74="ACA-P",'2018 GTCMHIC Metal Level Plans'!$D$29,IF($W74="ACA-G",'2018 GTCMHIC Metal Level Plans'!$D$34,IF($W74="ACA-S",'2018 GTCMHIC Metal Level Plans'!$D$39,IF($W74="ACA-B",'2018 GTCMHIC Metal Level Plans'!$D$44,IF($W74="MS-1","n/a",IF($W74="MS-2",'Medicare Supplement Premiums'!$M$9,IF($W74="MS-3","n/a",IF($W74="MS-4","n/a",IF($W74="MS-5","n/a"," ")))))))))))))))))))</f>
        <v>1242.074652</v>
      </c>
      <c r="AB74" s="96">
        <f>IF($P74="2T1",'2018 GTCMHIC 2-Tier Rx Plans'!$C$31,IF($P74="2T2",'2018 GTCMHIC 2-Tier Rx Plans'!$D$31,IF($P74="2T3",'2018 GTCMHIC 2-Tier Rx Plans'!$E$31,IF($P74="3T3",'2018 GTCMHIC 3-Tier Rx Plans'!$C$31,IF($P74="3T5a",'2018 GTCMHIC 3-Tier Rx Plans'!$D$31,IF($P74="3T6",'2018 GTCMHIC 3-Tier Rx Plans'!$E$31,IF($P74="3T7",'2018 GTCMHIC 3-Tier Rx Plans'!$F$31,IF($P74="3T9",'2018 GTCMHIC 3-Tier Rx Plans'!$G$31,IF($P74="3T10",'2018 GTCMHIC 3-Tier Rx Plans'!$H$31,IF($P74="3T11",'2018 GTCMHIC 3-Tier Rx Plans'!$I$31,IF($P74="3T13",'2018 GTCMHIC 3-Tier Rx Plans'!$J$31,IF($W74="ACA-P",'2018 GTCMHIC Metal Level Plans'!$D$30,IF($W74="ACA-G",'2018 GTCMHIC Metal Level Plans'!$D$35,IF($W74="ACA-S",'2018 GTCMHIC Metal Level Plans'!$D$40,IF($W74="ACA-B",'2018 GTCMHIC Metal Level Plans'!$D$45," ")))))))))))))))</f>
        <v>317.14534800000001</v>
      </c>
      <c r="AC74" s="96">
        <f t="shared" si="3"/>
        <v>1559.22</v>
      </c>
      <c r="AD74" s="23"/>
    </row>
    <row r="75" spans="1:30" s="7" customFormat="1" ht="15.95" customHeight="1" x14ac:dyDescent="0.2">
      <c r="A75" s="264" t="s">
        <v>338</v>
      </c>
      <c r="B75" s="262">
        <v>18</v>
      </c>
      <c r="C75" s="267" t="s">
        <v>138</v>
      </c>
      <c r="D75" s="268"/>
      <c r="E75" s="230" t="s">
        <v>339</v>
      </c>
      <c r="F75" s="82" t="s">
        <v>142</v>
      </c>
      <c r="G75" s="82" t="s">
        <v>143</v>
      </c>
      <c r="H75" s="82" t="s">
        <v>340</v>
      </c>
      <c r="I75" s="44">
        <v>42370</v>
      </c>
      <c r="J75" s="14">
        <v>5</v>
      </c>
      <c r="K75" s="14">
        <v>35</v>
      </c>
      <c r="L75" s="14">
        <v>70</v>
      </c>
      <c r="M75" s="14">
        <v>10</v>
      </c>
      <c r="N75" s="14">
        <v>70</v>
      </c>
      <c r="O75" s="14">
        <v>140</v>
      </c>
      <c r="P75" s="14" t="s">
        <v>30</v>
      </c>
      <c r="Q75" s="109" t="s">
        <v>341</v>
      </c>
      <c r="R75" s="93">
        <v>0</v>
      </c>
      <c r="S75" s="64">
        <v>6550</v>
      </c>
      <c r="T75" s="64">
        <v>13100</v>
      </c>
      <c r="U75" s="14">
        <v>6550</v>
      </c>
      <c r="V75" s="14">
        <v>13100</v>
      </c>
      <c r="W75" s="109" t="s">
        <v>342</v>
      </c>
      <c r="X75" s="97">
        <f>IF($W75="MM1",'2018 GTCMHI Medical Plan Rates'!$R$12,IF($W75="MM2",'2018 GTCMHI Medical Plan Rates'!$R$13,IF($W75="MM3",'2018 GTCMHI Medical Plan Rates'!$R$14,IF($W75="MM5",'2018 GTCMHI Medical Plan Rates'!$R$15,IF($W75="MM6",'2018 GTCMHI Medical Plan Rates'!$R$16,IF($W75="MM7",'2018 GTCMHI Medical Plan Rates'!$R$17,IF($W75="PPO1",'2018 GTCMHI Medical Plan Rates'!$R$8,IF($W75="PPO2",'2018 GTCMHI Medical Plan Rates'!$R$9,IF($W75="PPO3",'2018 GTCMHI Medical Plan Rates'!$R$10,IF($W75="PPOT",'2018 GTCMHI Medical Plan Rates'!$R$11,IF($W75="ACA-P",'2018 GTCMHIC Metal Level Plans'!$C$29,IF($W75="ACA-G",'2018 GTCMHIC Metal Level Plans'!$C$34,IF($W75="ACA-S",'2018 GTCMHIC Metal Level Plans'!$C$39,IF($W75="ACA-B",'2018 GTCMHIC Metal Level Plans'!$C$44,IF($W75="MS-1",'Medicare Supplement Premiums'!$L$8,IF($W75="MS-2",'Medicare Supplement Premiums'!$L$9,IF($W75="MS-3",'Medicare Supplement Premiums'!$L$10,IF($W75="MS-4",'Medicare Supplement Premiums'!$L$11,IF($W75="MS-5",'Medicare Supplement Premiums'!$L$12," ")))))))))))))))))))</f>
        <v>264.47056272000003</v>
      </c>
      <c r="Y75" s="97">
        <f>IF($P75="2T1",'2018 GTCMHIC 2-Tier Rx Plans'!$C$30,IF($P75="2T2",'2018 GTCMHIC 2-Tier Rx Plans'!$D$30,IF($P75="2T3",'2018 GTCMHIC 2-Tier Rx Plans'!$E$30,IF($P75="3T3",'2018 GTCMHIC 3-Tier Rx Plans'!$C$30,IF($P75="3T5a",'2018 GTCMHIC 3-Tier Rx Plans'!$D$30,IF($P75="3T6",'2018 GTCMHIC 3-Tier Rx Plans'!$E$30,IF($P75="3T7",'2018 GTCMHIC 3-Tier Rx Plans'!$F$30,IF($P75="3T9",'2018 GTCMHIC 3-Tier Rx Plans'!$G$30,IF($P75="3T10",'2018 GTCMHIC 3-Tier Rx Plans'!$H$30,IF($P75="3T11",'2018 GTCMHIC 3-Tier Rx Plans'!$I$30,IF($P75="3T13",'2018 GTCMHIC 3-Tier Rx Plans'!$J$30,IF($W75="ACA-P",'2018 GTCMHIC Metal Level Plans'!$C$30,IF($W75="ACA-G",'2018 GTCMHIC Metal Level Plans'!$C$35,IF($W75="ACA-S",'2018 GTCMHIC Metal Level Plans'!$C$40,IF($W75="ACA-B",'2018 GTCMHIC Metal Level Plans'!$C$45,IF($W75="MS-1",'Medicare Supplement Premiums'!$M$8,IF($W75="MS-2",'Medicare Supplement Premiums'!$M$9,IF($W75="MS-3",'Medicare Supplement Premiums'!$M$10,IF($W75="MS-4",'Medicare Supplement Premiums'!$M$11,IF($W75="MS-5",'Medicare Supplement Premiums'!$M$12,IF($W75="MS-6",'Medicare Supplement Premiums'!$M$13," ")))))))))))))))))))))</f>
        <v>67.528637280000012</v>
      </c>
      <c r="Z75" s="97">
        <f t="shared" si="2"/>
        <v>331.99920000000003</v>
      </c>
      <c r="AA75" s="97">
        <f>IF($W75="MM1",'2018 GTCMHI Medical Plan Rates'!$S$12,IF($W75="MM2",'2018 GTCMHI Medical Plan Rates'!$S$13,IF($W75="MM3",'2018 GTCMHI Medical Plan Rates'!$S$14,IF($W75="MM5",'2018 GTCMHI Medical Plan Rates'!$S$15,IF($W75="MM6",'2018 GTCMHI Medical Plan Rates'!$S$16,IF($W75="MM7",'2018 GTCMHI Medical Plan Rates'!$S$17,IF($W75="PPO1",'2018 GTCMHI Medical Plan Rates'!$S$8,IF($W75="PPO2",'2018 GTCMHI Medical Plan Rates'!$S$9,IF($W75="PPO3",'2018 GTCMHI Medical Plan Rates'!$S$10,IF($W75="PPOT",'2018 GTCMHI Medical Plan Rates'!$S$11,IF($W75="ACA-P",'2018 GTCMHIC Metal Level Plans'!$D$29,IF($W75="ACA-G",'2018 GTCMHIC Metal Level Plans'!$D$34,IF($W75="ACA-S",'2018 GTCMHIC Metal Level Plans'!$D$39,IF($W75="ACA-B",'2018 GTCMHIC Metal Level Plans'!$D$44,IF($W75="MS-1","n/a",IF($W75="MS-2",'Medicare Supplement Premiums'!$M$9,IF($W75="MS-3","n/a",IF($W75="MS-4","n/a",IF($W75="MS-5","n/a"," ")))))))))))))))))))</f>
        <v>687.6168353600001</v>
      </c>
      <c r="AB75" s="97">
        <f>IF($P75="2T1",'2018 GTCMHIC 2-Tier Rx Plans'!$C$31,IF($P75="2T2",'2018 GTCMHIC 2-Tier Rx Plans'!$D$31,IF($P75="2T3",'2018 GTCMHIC 2-Tier Rx Plans'!$E$31,IF($P75="3T3",'2018 GTCMHIC 3-Tier Rx Plans'!$C$31,IF($P75="3T5a",'2018 GTCMHIC 3-Tier Rx Plans'!$D$31,IF($P75="3T6",'2018 GTCMHIC 3-Tier Rx Plans'!$E$31,IF($P75="3T7",'2018 GTCMHIC 3-Tier Rx Plans'!$F$31,IF($P75="3T9",'2018 GTCMHIC 3-Tier Rx Plans'!$G$31,IF($P75="3T10",'2018 GTCMHIC 3-Tier Rx Plans'!$H$31,IF($P75="3T11",'2018 GTCMHIC 3-Tier Rx Plans'!$I$31,IF($P75="3T13",'2018 GTCMHIC 3-Tier Rx Plans'!$J$31,IF($W75="ACA-P",'2018 GTCMHIC Metal Level Plans'!$D$30,IF($W75="ACA-G",'2018 GTCMHIC Metal Level Plans'!$D$35,IF($W75="ACA-S",'2018 GTCMHIC Metal Level Plans'!$D$40,IF($W75="ACA-B",'2018 GTCMHIC Metal Level Plans'!$D$45," ")))))))))))))))</f>
        <v>175.57276464</v>
      </c>
      <c r="AC75" s="97">
        <f t="shared" si="3"/>
        <v>863.18960000000015</v>
      </c>
      <c r="AD75" s="23"/>
    </row>
    <row r="76" spans="1:30" s="7" customFormat="1" ht="15.95" customHeight="1" x14ac:dyDescent="0.2">
      <c r="A76" s="265"/>
      <c r="B76" s="263"/>
      <c r="C76" s="267" t="s">
        <v>139</v>
      </c>
      <c r="D76" s="268"/>
      <c r="E76" s="231"/>
      <c r="F76" s="82" t="s">
        <v>144</v>
      </c>
      <c r="G76" s="82" t="s">
        <v>144</v>
      </c>
      <c r="H76" s="82" t="s">
        <v>340</v>
      </c>
      <c r="I76" s="44">
        <v>42370</v>
      </c>
      <c r="J76" s="14">
        <v>5</v>
      </c>
      <c r="K76" s="14">
        <v>35</v>
      </c>
      <c r="L76" s="14">
        <v>70</v>
      </c>
      <c r="M76" s="14">
        <v>10</v>
      </c>
      <c r="N76" s="14">
        <v>70</v>
      </c>
      <c r="O76" s="14">
        <v>140</v>
      </c>
      <c r="P76" s="14" t="s">
        <v>30</v>
      </c>
      <c r="Q76" s="109" t="s">
        <v>341</v>
      </c>
      <c r="R76" s="93">
        <v>0</v>
      </c>
      <c r="S76" s="64">
        <v>6550</v>
      </c>
      <c r="T76" s="64">
        <v>13100</v>
      </c>
      <c r="U76" s="14">
        <v>6550</v>
      </c>
      <c r="V76" s="14">
        <v>13100</v>
      </c>
      <c r="W76" s="109" t="s">
        <v>342</v>
      </c>
      <c r="X76" s="97">
        <f>IF($W76="MM1",'2018 GTCMHI Medical Plan Rates'!$R$12,IF($W76="MM2",'2018 GTCMHI Medical Plan Rates'!$R$13,IF($W76="MM3",'2018 GTCMHI Medical Plan Rates'!$R$14,IF($W76="MM5",'2018 GTCMHI Medical Plan Rates'!$R$15,IF($W76="MM6",'2018 GTCMHI Medical Plan Rates'!$R$16,IF($W76="MM7",'2018 GTCMHI Medical Plan Rates'!$R$17,IF($W76="PPO1",'2018 GTCMHI Medical Plan Rates'!$R$8,IF($W76="PPO2",'2018 GTCMHI Medical Plan Rates'!$R$9,IF($W76="PPO3",'2018 GTCMHI Medical Plan Rates'!$R$10,IF($W76="PPOT",'2018 GTCMHI Medical Plan Rates'!$R$11,IF($W76="ACA-P",'2018 GTCMHIC Metal Level Plans'!$C$29,IF($W76="ACA-G",'2018 GTCMHIC Metal Level Plans'!$C$34,IF($W76="ACA-S",'2018 GTCMHIC Metal Level Plans'!$C$39,IF($W76="ACA-B",'2018 GTCMHIC Metal Level Plans'!$C$44,IF($W76="MS-1",'Medicare Supplement Premiums'!$L$8,IF($W76="MS-2",'Medicare Supplement Premiums'!$L$9,IF($W76="MS-3",'Medicare Supplement Premiums'!$L$10,IF($W76="MS-4",'Medicare Supplement Premiums'!$L$11,IF($W76="MS-5",'Medicare Supplement Premiums'!$L$12," ")))))))))))))))))))</f>
        <v>264.47056272000003</v>
      </c>
      <c r="Y76" s="97">
        <f>IF($P76="2T1",'2018 GTCMHIC 2-Tier Rx Plans'!$C$30,IF($P76="2T2",'2018 GTCMHIC 2-Tier Rx Plans'!$D$30,IF($P76="2T3",'2018 GTCMHIC 2-Tier Rx Plans'!$E$30,IF($P76="3T3",'2018 GTCMHIC 3-Tier Rx Plans'!$C$30,IF($P76="3T5a",'2018 GTCMHIC 3-Tier Rx Plans'!$D$30,IF($P76="3T6",'2018 GTCMHIC 3-Tier Rx Plans'!$E$30,IF($P76="3T7",'2018 GTCMHIC 3-Tier Rx Plans'!$F$30,IF($P76="3T9",'2018 GTCMHIC 3-Tier Rx Plans'!$G$30,IF($P76="3T10",'2018 GTCMHIC 3-Tier Rx Plans'!$H$30,IF($P76="3T11",'2018 GTCMHIC 3-Tier Rx Plans'!$I$30,IF($P76="3T13",'2018 GTCMHIC 3-Tier Rx Plans'!$J$30,IF($W76="ACA-P",'2018 GTCMHIC Metal Level Plans'!$C$30,IF($W76="ACA-G",'2018 GTCMHIC Metal Level Plans'!$C$35,IF($W76="ACA-S",'2018 GTCMHIC Metal Level Plans'!$C$40,IF($W76="ACA-B",'2018 GTCMHIC Metal Level Plans'!$C$45,IF($W76="MS-1",'Medicare Supplement Premiums'!$M$8,IF($W76="MS-2",'Medicare Supplement Premiums'!$M$9,IF($W76="MS-3",'Medicare Supplement Premiums'!$M$10,IF($W76="MS-4",'Medicare Supplement Premiums'!$M$11,IF($W76="MS-5",'Medicare Supplement Premiums'!$M$12,IF($W76="MS-6",'Medicare Supplement Premiums'!$M$13," ")))))))))))))))))))))</f>
        <v>67.528637280000012</v>
      </c>
      <c r="Z76" s="97">
        <f t="shared" si="2"/>
        <v>331.99920000000003</v>
      </c>
      <c r="AA76" s="97">
        <f>IF($W76="MM1",'2018 GTCMHI Medical Plan Rates'!$S$12,IF($W76="MM2",'2018 GTCMHI Medical Plan Rates'!$S$13,IF($W76="MM3",'2018 GTCMHI Medical Plan Rates'!$S$14,IF($W76="MM5",'2018 GTCMHI Medical Plan Rates'!$S$15,IF($W76="MM6",'2018 GTCMHI Medical Plan Rates'!$S$16,IF($W76="MM7",'2018 GTCMHI Medical Plan Rates'!$S$17,IF($W76="PPO1",'2018 GTCMHI Medical Plan Rates'!$S$8,IF($W76="PPO2",'2018 GTCMHI Medical Plan Rates'!$S$9,IF($W76="PPO3",'2018 GTCMHI Medical Plan Rates'!$S$10,IF($W76="PPOT",'2018 GTCMHI Medical Plan Rates'!$S$11,IF($W76="ACA-P",'2018 GTCMHIC Metal Level Plans'!$D$29,IF($W76="ACA-G",'2018 GTCMHIC Metal Level Plans'!$D$34,IF($W76="ACA-S",'2018 GTCMHIC Metal Level Plans'!$D$39,IF($W76="ACA-B",'2018 GTCMHIC Metal Level Plans'!$D$44,IF($W76="MS-1","n/a",IF($W76="MS-2",'Medicare Supplement Premiums'!$M$9,IF($W76="MS-3","n/a",IF($W76="MS-4","n/a",IF($W76="MS-5","n/a"," ")))))))))))))))))))</f>
        <v>687.6168353600001</v>
      </c>
      <c r="AB76" s="97">
        <f>IF($P76="2T1",'2018 GTCMHIC 2-Tier Rx Plans'!$C$31,IF($P76="2T2",'2018 GTCMHIC 2-Tier Rx Plans'!$D$31,IF($P76="2T3",'2018 GTCMHIC 2-Tier Rx Plans'!$E$31,IF($P76="3T3",'2018 GTCMHIC 3-Tier Rx Plans'!$C$31,IF($P76="3T5a",'2018 GTCMHIC 3-Tier Rx Plans'!$D$31,IF($P76="3T6",'2018 GTCMHIC 3-Tier Rx Plans'!$E$31,IF($P76="3T7",'2018 GTCMHIC 3-Tier Rx Plans'!$F$31,IF($P76="3T9",'2018 GTCMHIC 3-Tier Rx Plans'!$G$31,IF($P76="3T10",'2018 GTCMHIC 3-Tier Rx Plans'!$H$31,IF($P76="3T11",'2018 GTCMHIC 3-Tier Rx Plans'!$I$31,IF($P76="3T13",'2018 GTCMHIC 3-Tier Rx Plans'!$J$31,IF($W76="ACA-P",'2018 GTCMHIC Metal Level Plans'!$D$30,IF($W76="ACA-G",'2018 GTCMHIC Metal Level Plans'!$D$35,IF($W76="ACA-S",'2018 GTCMHIC Metal Level Plans'!$D$40,IF($W76="ACA-B",'2018 GTCMHIC Metal Level Plans'!$D$45," ")))))))))))))))</f>
        <v>175.57276464</v>
      </c>
      <c r="AC76" s="97">
        <f t="shared" si="3"/>
        <v>863.18960000000015</v>
      </c>
      <c r="AD76" s="23"/>
    </row>
    <row r="77" spans="1:30" s="7" customFormat="1" ht="15.95" customHeight="1" x14ac:dyDescent="0.2">
      <c r="A77" s="243" t="s">
        <v>343</v>
      </c>
      <c r="B77" s="138">
        <v>19</v>
      </c>
      <c r="C77" s="245" t="s">
        <v>138</v>
      </c>
      <c r="D77" s="246"/>
      <c r="E77" s="238" t="s">
        <v>344</v>
      </c>
      <c r="F77" s="60" t="s">
        <v>142</v>
      </c>
      <c r="G77" s="60" t="s">
        <v>143</v>
      </c>
      <c r="H77" s="60" t="s">
        <v>160</v>
      </c>
      <c r="I77" s="62">
        <v>42370</v>
      </c>
      <c r="J77" s="22">
        <v>5</v>
      </c>
      <c r="K77" s="22">
        <v>35</v>
      </c>
      <c r="L77" s="22">
        <v>70</v>
      </c>
      <c r="M77" s="22">
        <v>10</v>
      </c>
      <c r="N77" s="22">
        <v>70</v>
      </c>
      <c r="O77" s="22">
        <v>140</v>
      </c>
      <c r="P77" s="22" t="s">
        <v>30</v>
      </c>
      <c r="Q77" s="107" t="s">
        <v>150</v>
      </c>
      <c r="R77" s="22" t="s">
        <v>337</v>
      </c>
      <c r="S77" s="22" t="s">
        <v>30</v>
      </c>
      <c r="T77" s="22" t="s">
        <v>30</v>
      </c>
      <c r="U77" s="22">
        <v>2000</v>
      </c>
      <c r="V77" s="22">
        <v>6000</v>
      </c>
      <c r="W77" s="107" t="s">
        <v>116</v>
      </c>
      <c r="X77" s="96">
        <f>IF($W77="MM1",'2018 GTCMHI Medical Plan Rates'!$R$12,IF($W77="MM2",'2018 GTCMHI Medical Plan Rates'!$R$13,IF($W77="MM3",'2018 GTCMHI Medical Plan Rates'!$R$14,IF($W77="MM5",'2018 GTCMHI Medical Plan Rates'!$R$15,IF($W77="MM6",'2018 GTCMHI Medical Plan Rates'!$R$16,IF($W77="MM7",'2018 GTCMHI Medical Plan Rates'!$R$17,IF($W77="PPO1",'2018 GTCMHI Medical Plan Rates'!$R$8,IF($W77="PPO2",'2018 GTCMHI Medical Plan Rates'!$R$9,IF($W77="PPO3",'2018 GTCMHI Medical Plan Rates'!$R$10,IF($W77="PPOT",'2018 GTCMHI Medical Plan Rates'!$R$11,IF($W77="ACA-P",'2018 GTCMHIC Metal Level Plans'!$C$29,IF($W77="ACA-G",'2018 GTCMHIC Metal Level Plans'!$C$34,IF($W77="ACA-S",'2018 GTCMHIC Metal Level Plans'!$C$39,IF($W77="ACA-B",'2018 GTCMHIC Metal Level Plans'!$C$44,IF($W77="MS-1",'Medicare Supplement Premiums'!$L$8,IF($W77="MS-2",'Medicare Supplement Premiums'!$L$9,IF($W77="MS-3",'Medicare Supplement Premiums'!$L$10,IF($W77="MS-4",'Medicare Supplement Premiums'!$L$11,IF($W77="MS-5",'Medicare Supplement Premiums'!$L$12," ")))))))))))))))))))</f>
        <v>477.71719631999997</v>
      </c>
      <c r="Y77" s="96">
        <f>IF($P77="2T1",'2018 GTCMHIC 2-Tier Rx Plans'!$C$30,IF($P77="2T2",'2018 GTCMHIC 2-Tier Rx Plans'!$D$30,IF($P77="2T3",'2018 GTCMHIC 2-Tier Rx Plans'!$E$30,IF($P77="3T3",'2018 GTCMHIC 3-Tier Rx Plans'!$C$30,IF($P77="3T5a",'2018 GTCMHIC 3-Tier Rx Plans'!$D$30,IF($P77="3T6",'2018 GTCMHIC 3-Tier Rx Plans'!$E$30,IF($P77="3T7",'2018 GTCMHIC 3-Tier Rx Plans'!$F$30,IF($P77="3T9",'2018 GTCMHIC 3-Tier Rx Plans'!$G$30,IF($P77="3T10",'2018 GTCMHIC 3-Tier Rx Plans'!$H$30,IF($P77="3T11",'2018 GTCMHIC 3-Tier Rx Plans'!$I$30,IF($P77="3T13",'2018 GTCMHIC 3-Tier Rx Plans'!$J$30,IF($W77="ACA-P",'2018 GTCMHIC Metal Level Plans'!$C$30,IF($W77="ACA-G",'2018 GTCMHIC Metal Level Plans'!$C$35,IF($W77="ACA-S",'2018 GTCMHIC Metal Level Plans'!$C$40,IF($W77="ACA-B",'2018 GTCMHIC Metal Level Plans'!$C$45,IF($W77="MS-1",'Medicare Supplement Premiums'!$M$8,IF($W77="MS-2",'Medicare Supplement Premiums'!$M$9,IF($W77="MS-3",'Medicare Supplement Premiums'!$M$10,IF($W77="MS-4",'Medicare Supplement Premiums'!$M$11,IF($W77="MS-5",'Medicare Supplement Premiums'!$M$12,IF($W77="MS-6",'Medicare Supplement Premiums'!$M$13," ")))))))))))))))))))))</f>
        <v>121.97800368</v>
      </c>
      <c r="Z77" s="96">
        <f t="shared" si="2"/>
        <v>599.6952</v>
      </c>
      <c r="AA77" s="96">
        <f>IF($W77="MM1",'2018 GTCMHI Medical Plan Rates'!$S$12,IF($W77="MM2",'2018 GTCMHI Medical Plan Rates'!$S$13,IF($W77="MM3",'2018 GTCMHI Medical Plan Rates'!$S$14,IF($W77="MM5",'2018 GTCMHI Medical Plan Rates'!$S$15,IF($W77="MM6",'2018 GTCMHI Medical Plan Rates'!$S$16,IF($W77="MM7",'2018 GTCMHI Medical Plan Rates'!$S$17,IF($W77="PPO1",'2018 GTCMHI Medical Plan Rates'!$S$8,IF($W77="PPO2",'2018 GTCMHI Medical Plan Rates'!$S$9,IF($W77="PPO3",'2018 GTCMHI Medical Plan Rates'!$S$10,IF($W77="PPOT",'2018 GTCMHI Medical Plan Rates'!$S$11,IF($W77="ACA-P",'2018 GTCMHIC Metal Level Plans'!$D$29,IF($W77="ACA-G",'2018 GTCMHIC Metal Level Plans'!$D$34,IF($W77="ACA-S",'2018 GTCMHIC Metal Level Plans'!$D$39,IF($W77="ACA-B",'2018 GTCMHIC Metal Level Plans'!$D$44,IF($W77="MS-1","n/a",IF($W77="MS-2",'Medicare Supplement Premiums'!$M$9,IF($W77="MS-3","n/a",IF($W77="MS-4","n/a",IF($W77="MS-5","n/a"," ")))))))))))))))))))</f>
        <v>1242.074652</v>
      </c>
      <c r="AB77" s="96">
        <f>IF($P77="2T1",'2018 GTCMHIC 2-Tier Rx Plans'!$C$31,IF($P77="2T2",'2018 GTCMHIC 2-Tier Rx Plans'!$D$31,IF($P77="2T3",'2018 GTCMHIC 2-Tier Rx Plans'!$E$31,IF($P77="3T3",'2018 GTCMHIC 3-Tier Rx Plans'!$C$31,IF($P77="3T5a",'2018 GTCMHIC 3-Tier Rx Plans'!$D$31,IF($P77="3T6",'2018 GTCMHIC 3-Tier Rx Plans'!$E$31,IF($P77="3T7",'2018 GTCMHIC 3-Tier Rx Plans'!$F$31,IF($P77="3T9",'2018 GTCMHIC 3-Tier Rx Plans'!$G$31,IF($P77="3T10",'2018 GTCMHIC 3-Tier Rx Plans'!$H$31,IF($P77="3T11",'2018 GTCMHIC 3-Tier Rx Plans'!$I$31,IF($P77="3T13",'2018 GTCMHIC 3-Tier Rx Plans'!$J$31,IF($W77="ACA-P",'2018 GTCMHIC Metal Level Plans'!$D$30,IF($W77="ACA-G",'2018 GTCMHIC Metal Level Plans'!$D$35,IF($W77="ACA-S",'2018 GTCMHIC Metal Level Plans'!$D$40,IF($W77="ACA-B",'2018 GTCMHIC Metal Level Plans'!$D$45," ")))))))))))))))</f>
        <v>317.14534800000001</v>
      </c>
      <c r="AC77" s="96">
        <f t="shared" si="3"/>
        <v>1559.22</v>
      </c>
      <c r="AD77" s="23"/>
    </row>
    <row r="78" spans="1:30" s="7" customFormat="1" ht="15.95" customHeight="1" x14ac:dyDescent="0.2">
      <c r="A78" s="244"/>
      <c r="B78" s="139"/>
      <c r="C78" s="245" t="s">
        <v>139</v>
      </c>
      <c r="D78" s="246"/>
      <c r="E78" s="240"/>
      <c r="F78" s="60" t="s">
        <v>144</v>
      </c>
      <c r="G78" s="60" t="s">
        <v>152</v>
      </c>
      <c r="H78" s="60" t="s">
        <v>160</v>
      </c>
      <c r="I78" s="62">
        <v>42370</v>
      </c>
      <c r="J78" s="22">
        <v>5</v>
      </c>
      <c r="K78" s="22">
        <v>35</v>
      </c>
      <c r="L78" s="22">
        <v>70</v>
      </c>
      <c r="M78" s="22">
        <v>10</v>
      </c>
      <c r="N78" s="22">
        <v>70</v>
      </c>
      <c r="O78" s="22">
        <v>140</v>
      </c>
      <c r="P78" s="22" t="s">
        <v>30</v>
      </c>
      <c r="Q78" s="107" t="s">
        <v>150</v>
      </c>
      <c r="R78" s="22" t="s">
        <v>337</v>
      </c>
      <c r="S78" s="22" t="s">
        <v>30</v>
      </c>
      <c r="T78" s="22" t="s">
        <v>30</v>
      </c>
      <c r="U78" s="22">
        <v>2000</v>
      </c>
      <c r="V78" s="22">
        <v>6000</v>
      </c>
      <c r="W78" s="107" t="s">
        <v>116</v>
      </c>
      <c r="X78" s="96">
        <f>IF($W78="MM1",'2018 GTCMHI Medical Plan Rates'!$R$12,IF($W78="MM2",'2018 GTCMHI Medical Plan Rates'!$R$13,IF($W78="MM3",'2018 GTCMHI Medical Plan Rates'!$R$14,IF($W78="MM5",'2018 GTCMHI Medical Plan Rates'!$R$15,IF($W78="MM6",'2018 GTCMHI Medical Plan Rates'!$R$16,IF($W78="MM7",'2018 GTCMHI Medical Plan Rates'!$R$17,IF($W78="PPO1",'2018 GTCMHI Medical Plan Rates'!$R$8,IF($W78="PPO2",'2018 GTCMHI Medical Plan Rates'!$R$9,IF($W78="PPO3",'2018 GTCMHI Medical Plan Rates'!$R$10,IF($W78="PPOT",'2018 GTCMHI Medical Plan Rates'!$R$11,IF($W78="ACA-P",'2018 GTCMHIC Metal Level Plans'!$C$29,IF($W78="ACA-G",'2018 GTCMHIC Metal Level Plans'!$C$34,IF($W78="ACA-S",'2018 GTCMHIC Metal Level Plans'!$C$39,IF($W78="ACA-B",'2018 GTCMHIC Metal Level Plans'!$C$44,IF($W78="MS-1",'Medicare Supplement Premiums'!$L$8,IF($W78="MS-2",'Medicare Supplement Premiums'!$L$9,IF($W78="MS-3",'Medicare Supplement Premiums'!$L$10,IF($W78="MS-4",'Medicare Supplement Premiums'!$L$11,IF($W78="MS-5",'Medicare Supplement Premiums'!$L$12," ")))))))))))))))))))</f>
        <v>477.71719631999997</v>
      </c>
      <c r="Y78" s="96">
        <f>IF($P78="2T1",'2018 GTCMHIC 2-Tier Rx Plans'!$C$30,IF($P78="2T2",'2018 GTCMHIC 2-Tier Rx Plans'!$D$30,IF($P78="2T3",'2018 GTCMHIC 2-Tier Rx Plans'!$E$30,IF($P78="3T3",'2018 GTCMHIC 3-Tier Rx Plans'!$C$30,IF($P78="3T5a",'2018 GTCMHIC 3-Tier Rx Plans'!$D$30,IF($P78="3T6",'2018 GTCMHIC 3-Tier Rx Plans'!$E$30,IF($P78="3T7",'2018 GTCMHIC 3-Tier Rx Plans'!$F$30,IF($P78="3T9",'2018 GTCMHIC 3-Tier Rx Plans'!$G$30,IF($P78="3T10",'2018 GTCMHIC 3-Tier Rx Plans'!$H$30,IF($P78="3T11",'2018 GTCMHIC 3-Tier Rx Plans'!$I$30,IF($P78="3T13",'2018 GTCMHIC 3-Tier Rx Plans'!$J$30,IF($W78="ACA-P",'2018 GTCMHIC Metal Level Plans'!$C$30,IF($W78="ACA-G",'2018 GTCMHIC Metal Level Plans'!$C$35,IF($W78="ACA-S",'2018 GTCMHIC Metal Level Plans'!$C$40,IF($W78="ACA-B",'2018 GTCMHIC Metal Level Plans'!$C$45,IF($W78="MS-1",'Medicare Supplement Premiums'!$M$8,IF($W78="MS-2",'Medicare Supplement Premiums'!$M$9,IF($W78="MS-3",'Medicare Supplement Premiums'!$M$10,IF($W78="MS-4",'Medicare Supplement Premiums'!$M$11,IF($W78="MS-5",'Medicare Supplement Premiums'!$M$12,IF($W78="MS-6",'Medicare Supplement Premiums'!$M$13," ")))))))))))))))))))))</f>
        <v>121.97800368</v>
      </c>
      <c r="Z78" s="96">
        <f t="shared" si="2"/>
        <v>599.6952</v>
      </c>
      <c r="AA78" s="96">
        <f>IF($W78="MM1",'2018 GTCMHI Medical Plan Rates'!$S$12,IF($W78="MM2",'2018 GTCMHI Medical Plan Rates'!$S$13,IF($W78="MM3",'2018 GTCMHI Medical Plan Rates'!$S$14,IF($W78="MM5",'2018 GTCMHI Medical Plan Rates'!$S$15,IF($W78="MM6",'2018 GTCMHI Medical Plan Rates'!$S$16,IF($W78="MM7",'2018 GTCMHI Medical Plan Rates'!$S$17,IF($W78="PPO1",'2018 GTCMHI Medical Plan Rates'!$S$8,IF($W78="PPO2",'2018 GTCMHI Medical Plan Rates'!$S$9,IF($W78="PPO3",'2018 GTCMHI Medical Plan Rates'!$S$10,IF($W78="PPOT",'2018 GTCMHI Medical Plan Rates'!$S$11,IF($W78="ACA-P",'2018 GTCMHIC Metal Level Plans'!$D$29,IF($W78="ACA-G",'2018 GTCMHIC Metal Level Plans'!$D$34,IF($W78="ACA-S",'2018 GTCMHIC Metal Level Plans'!$D$39,IF($W78="ACA-B",'2018 GTCMHIC Metal Level Plans'!$D$44,IF($W78="MS-1","n/a",IF($W78="MS-2",'Medicare Supplement Premiums'!$M$9,IF($W78="MS-3","n/a",IF($W78="MS-4","n/a",IF($W78="MS-5","n/a"," ")))))))))))))))))))</f>
        <v>1242.074652</v>
      </c>
      <c r="AB78" s="96">
        <f>IF($P78="2T1",'2018 GTCMHIC 2-Tier Rx Plans'!$C$31,IF($P78="2T2",'2018 GTCMHIC 2-Tier Rx Plans'!$D$31,IF($P78="2T3",'2018 GTCMHIC 2-Tier Rx Plans'!$E$31,IF($P78="3T3",'2018 GTCMHIC 3-Tier Rx Plans'!$C$31,IF($P78="3T5a",'2018 GTCMHIC 3-Tier Rx Plans'!$D$31,IF($P78="3T6",'2018 GTCMHIC 3-Tier Rx Plans'!$E$31,IF($P78="3T7",'2018 GTCMHIC 3-Tier Rx Plans'!$F$31,IF($P78="3T9",'2018 GTCMHIC 3-Tier Rx Plans'!$G$31,IF($P78="3T10",'2018 GTCMHIC 3-Tier Rx Plans'!$H$31,IF($P78="3T11",'2018 GTCMHIC 3-Tier Rx Plans'!$I$31,IF($P78="3T13",'2018 GTCMHIC 3-Tier Rx Plans'!$J$31,IF($W78="ACA-P",'2018 GTCMHIC Metal Level Plans'!$D$30,IF($W78="ACA-G",'2018 GTCMHIC Metal Level Plans'!$D$35,IF($W78="ACA-S",'2018 GTCMHIC Metal Level Plans'!$D$40,IF($W78="ACA-B",'2018 GTCMHIC Metal Level Plans'!$D$45," ")))))))))))))))</f>
        <v>317.14534800000001</v>
      </c>
      <c r="AC78" s="96">
        <f t="shared" si="3"/>
        <v>1559.22</v>
      </c>
      <c r="AD78" s="23"/>
    </row>
    <row r="79" spans="1:30" s="7" customFormat="1" ht="15.95" customHeight="1" x14ac:dyDescent="0.2">
      <c r="A79" s="264" t="s">
        <v>26</v>
      </c>
      <c r="B79" s="262">
        <v>20</v>
      </c>
      <c r="C79" s="106" t="s">
        <v>138</v>
      </c>
      <c r="D79" s="106" t="s">
        <v>148</v>
      </c>
      <c r="E79" s="230" t="s">
        <v>172</v>
      </c>
      <c r="F79" s="82" t="s">
        <v>142</v>
      </c>
      <c r="G79" s="82" t="s">
        <v>143</v>
      </c>
      <c r="H79" s="82" t="s">
        <v>157</v>
      </c>
      <c r="I79" s="109" t="s">
        <v>90</v>
      </c>
      <c r="J79" s="14">
        <v>5</v>
      </c>
      <c r="K79" s="14">
        <v>10</v>
      </c>
      <c r="L79" s="14">
        <v>25</v>
      </c>
      <c r="M79" s="14">
        <v>10</v>
      </c>
      <c r="N79" s="14">
        <v>20</v>
      </c>
      <c r="O79" s="14">
        <v>50</v>
      </c>
      <c r="P79" s="14" t="s">
        <v>63</v>
      </c>
      <c r="Q79" s="109" t="s">
        <v>82</v>
      </c>
      <c r="R79" s="14">
        <v>10</v>
      </c>
      <c r="S79" s="14" t="s">
        <v>30</v>
      </c>
      <c r="T79" s="14" t="s">
        <v>30</v>
      </c>
      <c r="U79" s="14" t="s">
        <v>30</v>
      </c>
      <c r="V79" s="14" t="s">
        <v>30</v>
      </c>
      <c r="W79" s="109" t="s">
        <v>81</v>
      </c>
      <c r="X79" s="97">
        <f>IF($W79="MM1",'2018 GTCMHI Medical Plan Rates'!$R$12,IF($W79="MM2",'2018 GTCMHI Medical Plan Rates'!$R$13,IF($W79="MM3",'2018 GTCMHI Medical Plan Rates'!$R$14,IF($W79="MM5",'2018 GTCMHI Medical Plan Rates'!$R$15,IF($W79="MM6",'2018 GTCMHI Medical Plan Rates'!$R$16,IF($W79="MM7",'2018 GTCMHI Medical Plan Rates'!$R$17,IF($W79="PPO1",'2018 GTCMHI Medical Plan Rates'!$R$8,IF($W79="PPO2",'2018 GTCMHI Medical Plan Rates'!$R$9,IF($W79="PPO3",'2018 GTCMHI Medical Plan Rates'!$R$10,IF($W79="PPOT",'2018 GTCMHI Medical Plan Rates'!$R$11,IF($W79="ACA-P",'2018 GTCMHIC Metal Level Plans'!$C$29,IF($W79="ACA-G",'2018 GTCMHIC Metal Level Plans'!$C$34,IF($W79="ACA-S",'2018 GTCMHIC Metal Level Plans'!$C$39,IF($W79="ACA-B",'2018 GTCMHIC Metal Level Plans'!$C$44,IF($W79="MS-1",'Medicare Supplement Premiums'!$L$8,IF($W79="MS-2",'Medicare Supplement Premiums'!$L$9,IF($W79="MS-3",'Medicare Supplement Premiums'!$L$10,IF($W79="MS-4",'Medicare Supplement Premiums'!$L$11,IF($W79="MS-5",'Medicare Supplement Premiums'!$L$12," ")))))))))))))))))))</f>
        <v>724.2</v>
      </c>
      <c r="Y79" s="97">
        <f>IF($P79="2T1",'2018 GTCMHIC 2-Tier Rx Plans'!$C$30,IF($P79="2T2",'2018 GTCMHIC 2-Tier Rx Plans'!$D$30,IF($P79="2T3",'2018 GTCMHIC 2-Tier Rx Plans'!$E$30,IF($P79="3T3",'2018 GTCMHIC 3-Tier Rx Plans'!$C$30,IF($P79="3T5a",'2018 GTCMHIC 3-Tier Rx Plans'!$D$30,IF($P79="3T6",'2018 GTCMHIC 3-Tier Rx Plans'!$E$30,IF($P79="3T7",'2018 GTCMHIC 3-Tier Rx Plans'!$F$30,IF($P79="3T9",'2018 GTCMHIC 3-Tier Rx Plans'!$G$30,IF($P79="3T10",'2018 GTCMHIC 3-Tier Rx Plans'!$H$30,IF($P79="3T11",'2018 GTCMHIC 3-Tier Rx Plans'!$I$30,IF($P79="3T13",'2018 GTCMHIC 3-Tier Rx Plans'!$J$30,IF($W79="ACA-P",'2018 GTCMHIC Metal Level Plans'!$C$30,IF($W79="ACA-G",'2018 GTCMHIC Metal Level Plans'!$C$35,IF($W79="ACA-S",'2018 GTCMHIC Metal Level Plans'!$C$40,IF($W79="ACA-B",'2018 GTCMHIC Metal Level Plans'!$C$45,IF($W79="MS-1",'Medicare Supplement Premiums'!$M$8,IF($W79="MS-2",'Medicare Supplement Premiums'!$M$9,IF($W79="MS-3",'Medicare Supplement Premiums'!$M$10,IF($W79="MS-4",'Medicare Supplement Premiums'!$M$11,IF($W79="MS-5",'Medicare Supplement Premiums'!$M$12,IF($W79="MS-6",'Medicare Supplement Premiums'!$M$13," ")))))))))))))))))))))</f>
        <v>251.95</v>
      </c>
      <c r="Z79" s="97">
        <f t="shared" si="2"/>
        <v>976.15000000000009</v>
      </c>
      <c r="AA79" s="97">
        <f>IF($W79="MM1",'2018 GTCMHI Medical Plan Rates'!$S$12,IF($W79="MM2",'2018 GTCMHI Medical Plan Rates'!$S$13,IF($W79="MM3",'2018 GTCMHI Medical Plan Rates'!$S$14,IF($W79="MM5",'2018 GTCMHI Medical Plan Rates'!$S$15,IF($W79="MM6",'2018 GTCMHI Medical Plan Rates'!$S$16,IF($W79="MM7",'2018 GTCMHI Medical Plan Rates'!$S$17,IF($W79="PPO1",'2018 GTCMHI Medical Plan Rates'!$S$8,IF($W79="PPO2",'2018 GTCMHI Medical Plan Rates'!$S$9,IF($W79="PPO3",'2018 GTCMHI Medical Plan Rates'!$S$10,IF($W79="PPOT",'2018 GTCMHI Medical Plan Rates'!$S$11,IF($W79="ACA-P",'2018 GTCMHIC Metal Level Plans'!$D$29,IF($W79="ACA-G",'2018 GTCMHIC Metal Level Plans'!$D$34,IF($W79="ACA-S",'2018 GTCMHIC Metal Level Plans'!$D$39,IF($W79="ACA-B",'2018 GTCMHIC Metal Level Plans'!$D$44,IF($W79="MS-1","n/a",IF($W79="MS-2",'Medicare Supplement Premiums'!$M$9,IF($W79="MS-3","n/a",IF($W79="MS-4","n/a",IF($W79="MS-5","n/a"," ")))))))))))))))))))</f>
        <v>1569.63</v>
      </c>
      <c r="AB79" s="97">
        <f>IF($P79="2T1",'2018 GTCMHIC 2-Tier Rx Plans'!$C$31,IF($P79="2T2",'2018 GTCMHIC 2-Tier Rx Plans'!$D$31,IF($P79="2T3",'2018 GTCMHIC 2-Tier Rx Plans'!$E$31,IF($P79="3T3",'2018 GTCMHIC 3-Tier Rx Plans'!$C$31,IF($P79="3T5a",'2018 GTCMHIC 3-Tier Rx Plans'!$D$31,IF($P79="3T6",'2018 GTCMHIC 3-Tier Rx Plans'!$E$31,IF($P79="3T7",'2018 GTCMHIC 3-Tier Rx Plans'!$F$31,IF($P79="3T9",'2018 GTCMHIC 3-Tier Rx Plans'!$G$31,IF($P79="3T10",'2018 GTCMHIC 3-Tier Rx Plans'!$H$31,IF($P79="3T11",'2018 GTCMHIC 3-Tier Rx Plans'!$I$31,IF($P79="3T13",'2018 GTCMHIC 3-Tier Rx Plans'!$J$31,IF($W79="ACA-P",'2018 GTCMHIC Metal Level Plans'!$D$30,IF($W79="ACA-G",'2018 GTCMHIC Metal Level Plans'!$D$35,IF($W79="ACA-S",'2018 GTCMHIC Metal Level Plans'!$D$40,IF($W79="ACA-B",'2018 GTCMHIC Metal Level Plans'!$D$45," ")))))))))))))))</f>
        <v>546.09</v>
      </c>
      <c r="AC79" s="97">
        <f t="shared" si="3"/>
        <v>2115.7200000000003</v>
      </c>
      <c r="AD79" s="23"/>
    </row>
    <row r="80" spans="1:30" s="7" customFormat="1" ht="15.95" customHeight="1" x14ac:dyDescent="0.2">
      <c r="A80" s="274"/>
      <c r="B80" s="276"/>
      <c r="C80" s="106" t="s">
        <v>139</v>
      </c>
      <c r="D80" s="106" t="s">
        <v>148</v>
      </c>
      <c r="E80" s="253"/>
      <c r="F80" s="82" t="s">
        <v>144</v>
      </c>
      <c r="G80" s="82" t="s">
        <v>152</v>
      </c>
      <c r="H80" s="82" t="s">
        <v>157</v>
      </c>
      <c r="I80" s="109" t="s">
        <v>90</v>
      </c>
      <c r="J80" s="14">
        <v>5</v>
      </c>
      <c r="K80" s="14">
        <v>10</v>
      </c>
      <c r="L80" s="14">
        <v>25</v>
      </c>
      <c r="M80" s="14">
        <v>10</v>
      </c>
      <c r="N80" s="14">
        <v>20</v>
      </c>
      <c r="O80" s="14">
        <v>50</v>
      </c>
      <c r="P80" s="14" t="s">
        <v>63</v>
      </c>
      <c r="Q80" s="109" t="s">
        <v>82</v>
      </c>
      <c r="R80" s="14">
        <v>10</v>
      </c>
      <c r="S80" s="14" t="s">
        <v>30</v>
      </c>
      <c r="T80" s="14" t="s">
        <v>30</v>
      </c>
      <c r="U80" s="14" t="s">
        <v>30</v>
      </c>
      <c r="V80" s="14" t="s">
        <v>30</v>
      </c>
      <c r="W80" s="109" t="s">
        <v>81</v>
      </c>
      <c r="X80" s="97">
        <f>IF($W80="MM1",'2018 GTCMHI Medical Plan Rates'!$R$12,IF($W80="MM2",'2018 GTCMHI Medical Plan Rates'!$R$13,IF($W80="MM3",'2018 GTCMHI Medical Plan Rates'!$R$14,IF($W80="MM5",'2018 GTCMHI Medical Plan Rates'!$R$15,IF($W80="MM6",'2018 GTCMHI Medical Plan Rates'!$R$16,IF($W80="MM7",'2018 GTCMHI Medical Plan Rates'!$R$17,IF($W80="PPO1",'2018 GTCMHI Medical Plan Rates'!$R$8,IF($W80="PPO2",'2018 GTCMHI Medical Plan Rates'!$R$9,IF($W80="PPO3",'2018 GTCMHI Medical Plan Rates'!$R$10,IF($W80="PPOT",'2018 GTCMHI Medical Plan Rates'!$R$11,IF($W80="ACA-P",'2018 GTCMHIC Metal Level Plans'!$C$29,IF($W80="ACA-G",'2018 GTCMHIC Metal Level Plans'!$C$34,IF($W80="ACA-S",'2018 GTCMHIC Metal Level Plans'!$C$39,IF($W80="ACA-B",'2018 GTCMHIC Metal Level Plans'!$C$44,IF($W80="MS-1",'Medicare Supplement Premiums'!$L$8,IF($W80="MS-2",'Medicare Supplement Premiums'!$L$9,IF($W80="MS-3",'Medicare Supplement Premiums'!$L$10,IF($W80="MS-4",'Medicare Supplement Premiums'!$L$11,IF($W80="MS-5",'Medicare Supplement Premiums'!$L$12," ")))))))))))))))))))</f>
        <v>724.2</v>
      </c>
      <c r="Y80" s="97">
        <f>IF($P80="2T1",'2018 GTCMHIC 2-Tier Rx Plans'!$C$30,IF($P80="2T2",'2018 GTCMHIC 2-Tier Rx Plans'!$D$30,IF($P80="2T3",'2018 GTCMHIC 2-Tier Rx Plans'!$E$30,IF($P80="3T3",'2018 GTCMHIC 3-Tier Rx Plans'!$C$30,IF($P80="3T5a",'2018 GTCMHIC 3-Tier Rx Plans'!$D$30,IF($P80="3T6",'2018 GTCMHIC 3-Tier Rx Plans'!$E$30,IF($P80="3T7",'2018 GTCMHIC 3-Tier Rx Plans'!$F$30,IF($P80="3T9",'2018 GTCMHIC 3-Tier Rx Plans'!$G$30,IF($P80="3T10",'2018 GTCMHIC 3-Tier Rx Plans'!$H$30,IF($P80="3T11",'2018 GTCMHIC 3-Tier Rx Plans'!$I$30,IF($P80="3T13",'2018 GTCMHIC 3-Tier Rx Plans'!$J$30,IF($W80="ACA-P",'2018 GTCMHIC Metal Level Plans'!$C$30,IF($W80="ACA-G",'2018 GTCMHIC Metal Level Plans'!$C$35,IF($W80="ACA-S",'2018 GTCMHIC Metal Level Plans'!$C$40,IF($W80="ACA-B",'2018 GTCMHIC Metal Level Plans'!$C$45,IF($W80="MS-1",'Medicare Supplement Premiums'!$M$8,IF($W80="MS-2",'Medicare Supplement Premiums'!$M$9,IF($W80="MS-3",'Medicare Supplement Premiums'!$M$10,IF($W80="MS-4",'Medicare Supplement Premiums'!$M$11,IF($W80="MS-5",'Medicare Supplement Premiums'!$M$12,IF($W80="MS-6",'Medicare Supplement Premiums'!$M$13," ")))))))))))))))))))))</f>
        <v>251.95</v>
      </c>
      <c r="Z80" s="97">
        <f t="shared" si="2"/>
        <v>976.15000000000009</v>
      </c>
      <c r="AA80" s="97">
        <f>IF($W80="MM1",'2018 GTCMHI Medical Plan Rates'!$S$12,IF($W80="MM2",'2018 GTCMHI Medical Plan Rates'!$S$13,IF($W80="MM3",'2018 GTCMHI Medical Plan Rates'!$S$14,IF($W80="MM5",'2018 GTCMHI Medical Plan Rates'!$S$15,IF($W80="MM6",'2018 GTCMHI Medical Plan Rates'!$S$16,IF($W80="MM7",'2018 GTCMHI Medical Plan Rates'!$S$17,IF($W80="PPO1",'2018 GTCMHI Medical Plan Rates'!$S$8,IF($W80="PPO2",'2018 GTCMHI Medical Plan Rates'!$S$9,IF($W80="PPO3",'2018 GTCMHI Medical Plan Rates'!$S$10,IF($W80="PPOT",'2018 GTCMHI Medical Plan Rates'!$S$11,IF($W80="ACA-P",'2018 GTCMHIC Metal Level Plans'!$D$29,IF($W80="ACA-G",'2018 GTCMHIC Metal Level Plans'!$D$34,IF($W80="ACA-S",'2018 GTCMHIC Metal Level Plans'!$D$39,IF($W80="ACA-B",'2018 GTCMHIC Metal Level Plans'!$D$44,IF($W80="MS-1","n/a",IF($W80="MS-2",'Medicare Supplement Premiums'!$M$9,IF($W80="MS-3","n/a",IF($W80="MS-4","n/a",IF($W80="MS-5","n/a"," ")))))))))))))))))))</f>
        <v>1569.63</v>
      </c>
      <c r="AB80" s="97">
        <f>IF($P80="2T1",'2018 GTCMHIC 2-Tier Rx Plans'!$C$31,IF($P80="2T2",'2018 GTCMHIC 2-Tier Rx Plans'!$D$31,IF($P80="2T3",'2018 GTCMHIC 2-Tier Rx Plans'!$E$31,IF($P80="3T3",'2018 GTCMHIC 3-Tier Rx Plans'!$C$31,IF($P80="3T5a",'2018 GTCMHIC 3-Tier Rx Plans'!$D$31,IF($P80="3T6",'2018 GTCMHIC 3-Tier Rx Plans'!$E$31,IF($P80="3T7",'2018 GTCMHIC 3-Tier Rx Plans'!$F$31,IF($P80="3T9",'2018 GTCMHIC 3-Tier Rx Plans'!$G$31,IF($P80="3T10",'2018 GTCMHIC 3-Tier Rx Plans'!$H$31,IF($P80="3T11",'2018 GTCMHIC 3-Tier Rx Plans'!$I$31,IF($P80="3T13",'2018 GTCMHIC 3-Tier Rx Plans'!$J$31,IF($W80="ACA-P",'2018 GTCMHIC Metal Level Plans'!$D$30,IF($W80="ACA-G",'2018 GTCMHIC Metal Level Plans'!$D$35,IF($W80="ACA-S",'2018 GTCMHIC Metal Level Plans'!$D$40,IF($W80="ACA-B",'2018 GTCMHIC Metal Level Plans'!$D$45," ")))))))))))))))</f>
        <v>546.09</v>
      </c>
      <c r="AC80" s="97">
        <f t="shared" si="3"/>
        <v>2115.7200000000003</v>
      </c>
      <c r="AD80" s="23"/>
    </row>
    <row r="81" spans="1:30" s="7" customFormat="1" ht="15.95" customHeight="1" x14ac:dyDescent="0.2">
      <c r="A81" s="274"/>
      <c r="B81" s="276"/>
      <c r="C81" s="106" t="s">
        <v>138</v>
      </c>
      <c r="D81" s="106" t="s">
        <v>171</v>
      </c>
      <c r="E81" s="253"/>
      <c r="F81" s="82" t="s">
        <v>154</v>
      </c>
      <c r="G81" s="82" t="s">
        <v>143</v>
      </c>
      <c r="H81" s="82" t="s">
        <v>173</v>
      </c>
      <c r="I81" s="109" t="s">
        <v>90</v>
      </c>
      <c r="J81" s="15">
        <v>0.2</v>
      </c>
      <c r="K81" s="15">
        <v>0.3</v>
      </c>
      <c r="L81" s="15">
        <v>0.5</v>
      </c>
      <c r="M81" s="15">
        <v>0.2</v>
      </c>
      <c r="N81" s="15">
        <v>0.3</v>
      </c>
      <c r="O81" s="15">
        <v>0.5</v>
      </c>
      <c r="P81" s="14" t="s">
        <v>73</v>
      </c>
      <c r="Q81" s="109" t="s">
        <v>75</v>
      </c>
      <c r="R81" s="14" t="s">
        <v>30</v>
      </c>
      <c r="S81" s="14">
        <v>50</v>
      </c>
      <c r="T81" s="14">
        <v>150</v>
      </c>
      <c r="U81" s="14">
        <v>400</v>
      </c>
      <c r="V81" s="14">
        <v>1200</v>
      </c>
      <c r="W81" s="109" t="s">
        <v>56</v>
      </c>
      <c r="X81" s="97">
        <f>IF($W81="MM1",'2018 GTCMHI Medical Plan Rates'!$R$12,IF($W81="MM2",'2018 GTCMHI Medical Plan Rates'!$R$13,IF($W81="MM3",'2018 GTCMHI Medical Plan Rates'!$R$14,IF($W81="MM5",'2018 GTCMHI Medical Plan Rates'!$R$15,IF($W81="MM6",'2018 GTCMHI Medical Plan Rates'!$R$16,IF($W81="MM7",'2018 GTCMHI Medical Plan Rates'!$R$17,IF($W81="PPO1",'2018 GTCMHI Medical Plan Rates'!$R$8,IF($W81="PPO2",'2018 GTCMHI Medical Plan Rates'!$R$9,IF($W81="PPO3",'2018 GTCMHI Medical Plan Rates'!$R$10,IF($W81="PPOT",'2018 GTCMHI Medical Plan Rates'!$R$11,IF($W81="ACA-P",'2018 GTCMHIC Metal Level Plans'!$C$29,IF($W81="ACA-G",'2018 GTCMHIC Metal Level Plans'!$C$34,IF($W81="ACA-S",'2018 GTCMHIC Metal Level Plans'!$C$39,IF($W81="ACA-B",'2018 GTCMHIC Metal Level Plans'!$C$44,IF($W81="MS-1",'Medicare Supplement Premiums'!$L$8,IF($W81="MS-2",'Medicare Supplement Premiums'!$L$9,IF($W81="MS-3",'Medicare Supplement Premiums'!$L$10,IF($W81="MS-4",'Medicare Supplement Premiums'!$L$11,IF($W81="MS-5",'Medicare Supplement Premiums'!$L$12," ")))))))))))))))))))</f>
        <v>722.78</v>
      </c>
      <c r="Y81" s="97">
        <f>IF($P81="2T1",'2018 GTCMHIC 2-Tier Rx Plans'!$C$30,IF($P81="2T2",'2018 GTCMHIC 2-Tier Rx Plans'!$D$30,IF($P81="2T3",'2018 GTCMHIC 2-Tier Rx Plans'!$E$30,IF($P81="3T3",'2018 GTCMHIC 3-Tier Rx Plans'!$C$30,IF($P81="3T5a",'2018 GTCMHIC 3-Tier Rx Plans'!$D$30,IF($P81="3T6",'2018 GTCMHIC 3-Tier Rx Plans'!$E$30,IF($P81="3T7",'2018 GTCMHIC 3-Tier Rx Plans'!$F$30,IF($P81="3T9",'2018 GTCMHIC 3-Tier Rx Plans'!$G$30,IF($P81="3T10",'2018 GTCMHIC 3-Tier Rx Plans'!$H$30,IF($P81="3T11",'2018 GTCMHIC 3-Tier Rx Plans'!$I$30,IF($P81="3T13",'2018 GTCMHIC 3-Tier Rx Plans'!$J$30,IF($W81="ACA-P",'2018 GTCMHIC Metal Level Plans'!$C$30,IF($W81="ACA-G",'2018 GTCMHIC Metal Level Plans'!$C$35,IF($W81="ACA-S",'2018 GTCMHIC Metal Level Plans'!$C$40,IF($W81="ACA-B",'2018 GTCMHIC Metal Level Plans'!$C$45,IF($W81="MS-1",'Medicare Supplement Premiums'!$M$8,IF($W81="MS-2",'Medicare Supplement Premiums'!$M$9,IF($W81="MS-3",'Medicare Supplement Premiums'!$M$10,IF($W81="MS-4",'Medicare Supplement Premiums'!$M$11,IF($W81="MS-5",'Medicare Supplement Premiums'!$M$12,IF($W81="MS-6",'Medicare Supplement Premiums'!$M$13," ")))))))))))))))))))))</f>
        <v>101.5</v>
      </c>
      <c r="Z81" s="97">
        <f t="shared" si="2"/>
        <v>824.28</v>
      </c>
      <c r="AA81" s="97">
        <f>IF($W81="MM1",'2018 GTCMHI Medical Plan Rates'!$S$12,IF($W81="MM2",'2018 GTCMHI Medical Plan Rates'!$S$13,IF($W81="MM3",'2018 GTCMHI Medical Plan Rates'!$S$14,IF($W81="MM5",'2018 GTCMHI Medical Plan Rates'!$S$15,IF($W81="MM6",'2018 GTCMHI Medical Plan Rates'!$S$16,IF($W81="MM7",'2018 GTCMHI Medical Plan Rates'!$S$17,IF($W81="PPO1",'2018 GTCMHI Medical Plan Rates'!$S$8,IF($W81="PPO2",'2018 GTCMHI Medical Plan Rates'!$S$9,IF($W81="PPO3",'2018 GTCMHI Medical Plan Rates'!$S$10,IF($W81="PPOT",'2018 GTCMHI Medical Plan Rates'!$S$11,IF($W81="ACA-P",'2018 GTCMHIC Metal Level Plans'!$D$29,IF($W81="ACA-G",'2018 GTCMHIC Metal Level Plans'!$D$34,IF($W81="ACA-S",'2018 GTCMHIC Metal Level Plans'!$D$39,IF($W81="ACA-B",'2018 GTCMHIC Metal Level Plans'!$D$44,IF($W81="MS-1","n/a",IF($W81="MS-2",'Medicare Supplement Premiums'!$M$9,IF($W81="MS-3","n/a",IF($W81="MS-4","n/a",IF($W81="MS-5","n/a"," ")))))))))))))))))))</f>
        <v>1566.59</v>
      </c>
      <c r="AB81" s="97">
        <f>IF($P81="2T1",'2018 GTCMHIC 2-Tier Rx Plans'!$C$31,IF($P81="2T2",'2018 GTCMHIC 2-Tier Rx Plans'!$D$31,IF($P81="2T3",'2018 GTCMHIC 2-Tier Rx Plans'!$E$31,IF($P81="3T3",'2018 GTCMHIC 3-Tier Rx Plans'!$C$31,IF($P81="3T5a",'2018 GTCMHIC 3-Tier Rx Plans'!$D$31,IF($P81="3T6",'2018 GTCMHIC 3-Tier Rx Plans'!$E$31,IF($P81="3T7",'2018 GTCMHIC 3-Tier Rx Plans'!$F$31,IF($P81="3T9",'2018 GTCMHIC 3-Tier Rx Plans'!$G$31,IF($P81="3T10",'2018 GTCMHIC 3-Tier Rx Plans'!$H$31,IF($P81="3T11",'2018 GTCMHIC 3-Tier Rx Plans'!$I$31,IF($P81="3T13",'2018 GTCMHIC 3-Tier Rx Plans'!$J$31,IF($W81="ACA-P",'2018 GTCMHIC Metal Level Plans'!$D$30,IF($W81="ACA-G",'2018 GTCMHIC Metal Level Plans'!$D$35,IF($W81="ACA-S",'2018 GTCMHIC Metal Level Plans'!$D$40,IF($W81="ACA-B",'2018 GTCMHIC Metal Level Plans'!$D$45," ")))))))))))))))</f>
        <v>219.98</v>
      </c>
      <c r="AC81" s="97">
        <f t="shared" si="3"/>
        <v>1786.57</v>
      </c>
      <c r="AD81" s="23"/>
    </row>
    <row r="82" spans="1:30" s="7" customFormat="1" ht="15.95" customHeight="1" x14ac:dyDescent="0.2">
      <c r="A82" s="265"/>
      <c r="B82" s="263"/>
      <c r="C82" s="106" t="s">
        <v>139</v>
      </c>
      <c r="D82" s="106" t="s">
        <v>171</v>
      </c>
      <c r="E82" s="231"/>
      <c r="F82" s="82" t="s">
        <v>155</v>
      </c>
      <c r="G82" s="82" t="s">
        <v>152</v>
      </c>
      <c r="H82" s="82" t="s">
        <v>173</v>
      </c>
      <c r="I82" s="109" t="s">
        <v>90</v>
      </c>
      <c r="J82" s="15">
        <v>0.2</v>
      </c>
      <c r="K82" s="15">
        <v>0.3</v>
      </c>
      <c r="L82" s="15">
        <v>0.5</v>
      </c>
      <c r="M82" s="15">
        <v>0.2</v>
      </c>
      <c r="N82" s="15">
        <v>0.3</v>
      </c>
      <c r="O82" s="15">
        <v>0.5</v>
      </c>
      <c r="P82" s="14" t="s">
        <v>73</v>
      </c>
      <c r="Q82" s="109" t="s">
        <v>75</v>
      </c>
      <c r="R82" s="14" t="s">
        <v>30</v>
      </c>
      <c r="S82" s="14">
        <v>50</v>
      </c>
      <c r="T82" s="14">
        <v>150</v>
      </c>
      <c r="U82" s="14">
        <v>400</v>
      </c>
      <c r="V82" s="14">
        <v>1200</v>
      </c>
      <c r="W82" s="109" t="s">
        <v>56</v>
      </c>
      <c r="X82" s="97">
        <f>IF($W82="MM1",'2018 GTCMHI Medical Plan Rates'!$R$12,IF($W82="MM2",'2018 GTCMHI Medical Plan Rates'!$R$13,IF($W82="MM3",'2018 GTCMHI Medical Plan Rates'!$R$14,IF($W82="MM5",'2018 GTCMHI Medical Plan Rates'!$R$15,IF($W82="MM6",'2018 GTCMHI Medical Plan Rates'!$R$16,IF($W82="MM7",'2018 GTCMHI Medical Plan Rates'!$R$17,IF($W82="PPO1",'2018 GTCMHI Medical Plan Rates'!$R$8,IF($W82="PPO2",'2018 GTCMHI Medical Plan Rates'!$R$9,IF($W82="PPO3",'2018 GTCMHI Medical Plan Rates'!$R$10,IF($W82="PPOT",'2018 GTCMHI Medical Plan Rates'!$R$11,IF($W82="ACA-P",'2018 GTCMHIC Metal Level Plans'!$C$29,IF($W82="ACA-G",'2018 GTCMHIC Metal Level Plans'!$C$34,IF($W82="ACA-S",'2018 GTCMHIC Metal Level Plans'!$C$39,IF($W82="ACA-B",'2018 GTCMHIC Metal Level Plans'!$C$44,IF($W82="MS-1",'Medicare Supplement Premiums'!$L$8,IF($W82="MS-2",'Medicare Supplement Premiums'!$L$9,IF($W82="MS-3",'Medicare Supplement Premiums'!$L$10,IF($W82="MS-4",'Medicare Supplement Premiums'!$L$11,IF($W82="MS-5",'Medicare Supplement Premiums'!$L$12," ")))))))))))))))))))</f>
        <v>722.78</v>
      </c>
      <c r="Y82" s="97">
        <f>IF($P82="2T1",'2018 GTCMHIC 2-Tier Rx Plans'!$C$30,IF($P82="2T2",'2018 GTCMHIC 2-Tier Rx Plans'!$D$30,IF($P82="2T3",'2018 GTCMHIC 2-Tier Rx Plans'!$E$30,IF($P82="3T3",'2018 GTCMHIC 3-Tier Rx Plans'!$C$30,IF($P82="3T5a",'2018 GTCMHIC 3-Tier Rx Plans'!$D$30,IF($P82="3T6",'2018 GTCMHIC 3-Tier Rx Plans'!$E$30,IF($P82="3T7",'2018 GTCMHIC 3-Tier Rx Plans'!$F$30,IF($P82="3T9",'2018 GTCMHIC 3-Tier Rx Plans'!$G$30,IF($P82="3T10",'2018 GTCMHIC 3-Tier Rx Plans'!$H$30,IF($P82="3T11",'2018 GTCMHIC 3-Tier Rx Plans'!$I$30,IF($P82="3T13",'2018 GTCMHIC 3-Tier Rx Plans'!$J$30,IF($W82="ACA-P",'2018 GTCMHIC Metal Level Plans'!$C$30,IF($W82="ACA-G",'2018 GTCMHIC Metal Level Plans'!$C$35,IF($W82="ACA-S",'2018 GTCMHIC Metal Level Plans'!$C$40,IF($W82="ACA-B",'2018 GTCMHIC Metal Level Plans'!$C$45,IF($W82="MS-1",'Medicare Supplement Premiums'!$M$8,IF($W82="MS-2",'Medicare Supplement Premiums'!$M$9,IF($W82="MS-3",'Medicare Supplement Premiums'!$M$10,IF($W82="MS-4",'Medicare Supplement Premiums'!$M$11,IF($W82="MS-5",'Medicare Supplement Premiums'!$M$12,IF($W82="MS-6",'Medicare Supplement Premiums'!$M$13," ")))))))))))))))))))))</f>
        <v>101.5</v>
      </c>
      <c r="Z82" s="97">
        <f t="shared" si="2"/>
        <v>824.28</v>
      </c>
      <c r="AA82" s="97">
        <f>IF($W82="MM1",'2018 GTCMHI Medical Plan Rates'!$S$12,IF($W82="MM2",'2018 GTCMHI Medical Plan Rates'!$S$13,IF($W82="MM3",'2018 GTCMHI Medical Plan Rates'!$S$14,IF($W82="MM5",'2018 GTCMHI Medical Plan Rates'!$S$15,IF($W82="MM6",'2018 GTCMHI Medical Plan Rates'!$S$16,IF($W82="MM7",'2018 GTCMHI Medical Plan Rates'!$S$17,IF($W82="PPO1",'2018 GTCMHI Medical Plan Rates'!$S$8,IF($W82="PPO2",'2018 GTCMHI Medical Plan Rates'!$S$9,IF($W82="PPO3",'2018 GTCMHI Medical Plan Rates'!$S$10,IF($W82="PPOT",'2018 GTCMHI Medical Plan Rates'!$S$11,IF($W82="ACA-P",'2018 GTCMHIC Metal Level Plans'!$D$29,IF($W82="ACA-G",'2018 GTCMHIC Metal Level Plans'!$D$34,IF($W82="ACA-S",'2018 GTCMHIC Metal Level Plans'!$D$39,IF($W82="ACA-B",'2018 GTCMHIC Metal Level Plans'!$D$44,IF($W82="MS-1","n/a",IF($W82="MS-2",'Medicare Supplement Premiums'!$M$9,IF($W82="MS-3","n/a",IF($W82="MS-4","n/a",IF($W82="MS-5","n/a"," ")))))))))))))))))))</f>
        <v>1566.59</v>
      </c>
      <c r="AB82" s="97">
        <f>IF($P82="2T1",'2018 GTCMHIC 2-Tier Rx Plans'!$C$31,IF($P82="2T2",'2018 GTCMHIC 2-Tier Rx Plans'!$D$31,IF($P82="2T3",'2018 GTCMHIC 2-Tier Rx Plans'!$E$31,IF($P82="3T3",'2018 GTCMHIC 3-Tier Rx Plans'!$C$31,IF($P82="3T5a",'2018 GTCMHIC 3-Tier Rx Plans'!$D$31,IF($P82="3T6",'2018 GTCMHIC 3-Tier Rx Plans'!$E$31,IF($P82="3T7",'2018 GTCMHIC 3-Tier Rx Plans'!$F$31,IF($P82="3T9",'2018 GTCMHIC 3-Tier Rx Plans'!$G$31,IF($P82="3T10",'2018 GTCMHIC 3-Tier Rx Plans'!$H$31,IF($P82="3T11",'2018 GTCMHIC 3-Tier Rx Plans'!$I$31,IF($P82="3T13",'2018 GTCMHIC 3-Tier Rx Plans'!$J$31,IF($W82="ACA-P",'2018 GTCMHIC Metal Level Plans'!$D$30,IF($W82="ACA-G",'2018 GTCMHIC Metal Level Plans'!$D$35,IF($W82="ACA-S",'2018 GTCMHIC Metal Level Plans'!$D$40,IF($W82="ACA-B",'2018 GTCMHIC Metal Level Plans'!$D$45," ")))))))))))))))</f>
        <v>219.98</v>
      </c>
      <c r="AC82" s="97">
        <f t="shared" si="3"/>
        <v>1786.57</v>
      </c>
      <c r="AD82" s="23"/>
    </row>
    <row r="83" spans="1:30" s="6" customFormat="1" ht="15.95" customHeight="1" x14ac:dyDescent="0.2">
      <c r="A83" s="243" t="s">
        <v>27</v>
      </c>
      <c r="B83" s="138">
        <v>21</v>
      </c>
      <c r="C83" s="245" t="s">
        <v>138</v>
      </c>
      <c r="D83" s="246"/>
      <c r="E83" s="238" t="s">
        <v>174</v>
      </c>
      <c r="F83" s="60" t="s">
        <v>142</v>
      </c>
      <c r="G83" s="60" t="s">
        <v>143</v>
      </c>
      <c r="H83" s="60" t="s">
        <v>175</v>
      </c>
      <c r="I83" s="107" t="s">
        <v>90</v>
      </c>
      <c r="J83" s="22">
        <v>10</v>
      </c>
      <c r="K83" s="22">
        <v>25</v>
      </c>
      <c r="L83" s="22">
        <v>40</v>
      </c>
      <c r="M83" s="22">
        <v>20</v>
      </c>
      <c r="N83" s="22">
        <v>50</v>
      </c>
      <c r="O83" s="22">
        <v>80</v>
      </c>
      <c r="P83" s="22" t="s">
        <v>69</v>
      </c>
      <c r="Q83" s="107" t="s">
        <v>82</v>
      </c>
      <c r="R83" s="22">
        <v>10</v>
      </c>
      <c r="S83" s="107" t="s">
        <v>30</v>
      </c>
      <c r="T83" s="107" t="s">
        <v>30</v>
      </c>
      <c r="U83" s="107" t="s">
        <v>30</v>
      </c>
      <c r="V83" s="107" t="s">
        <v>30</v>
      </c>
      <c r="W83" s="107" t="s">
        <v>53</v>
      </c>
      <c r="X83" s="96">
        <f>IF($W83="MM1",'2018 GTCMHI Medical Plan Rates'!$R$12,IF($W83="MM2",'2018 GTCMHI Medical Plan Rates'!$R$13,IF($W83="MM3",'2018 GTCMHI Medical Plan Rates'!$R$14,IF($W83="MM5",'2018 GTCMHI Medical Plan Rates'!$R$15,IF($W83="MM6",'2018 GTCMHI Medical Plan Rates'!$R$16,IF($W83="MM7",'2018 GTCMHI Medical Plan Rates'!$R$17,IF($W83="PPO1",'2018 GTCMHI Medical Plan Rates'!$R$8,IF($W83="PPO2",'2018 GTCMHI Medical Plan Rates'!$R$9,IF($W83="PPO3",'2018 GTCMHI Medical Plan Rates'!$R$10,IF($W83="PPOT",'2018 GTCMHI Medical Plan Rates'!$R$11,IF($W83="ACA-P",'2018 GTCMHIC Metal Level Plans'!$C$29,IF($W83="ACA-G",'2018 GTCMHIC Metal Level Plans'!$C$34,IF($W83="ACA-S",'2018 GTCMHIC Metal Level Plans'!$C$39,IF($W83="ACA-B",'2018 GTCMHIC Metal Level Plans'!$C$44,IF($W83="MS-1",'Medicare Supplement Premiums'!$L$8,IF($W83="MS-2",'Medicare Supplement Premiums'!$L$9,IF($W83="MS-3",'Medicare Supplement Premiums'!$L$10,IF($W83="MS-4",'Medicare Supplement Premiums'!$L$11,IF($W83="MS-5",'Medicare Supplement Premiums'!$L$12," ")))))))))))))))))))</f>
        <v>700.39</v>
      </c>
      <c r="Y83" s="96">
        <f>IF($P83="2T1",'2018 GTCMHIC 2-Tier Rx Plans'!$C$30,IF($P83="2T2",'2018 GTCMHIC 2-Tier Rx Plans'!$D$30,IF($P83="2T3",'2018 GTCMHIC 2-Tier Rx Plans'!$E$30,IF($P83="3T3",'2018 GTCMHIC 3-Tier Rx Plans'!$C$30,IF($P83="3T5a",'2018 GTCMHIC 3-Tier Rx Plans'!$D$30,IF($P83="3T6",'2018 GTCMHIC 3-Tier Rx Plans'!$E$30,IF($P83="3T7",'2018 GTCMHIC 3-Tier Rx Plans'!$F$30,IF($P83="3T9",'2018 GTCMHIC 3-Tier Rx Plans'!$G$30,IF($P83="3T10",'2018 GTCMHIC 3-Tier Rx Plans'!$H$30,IF($P83="3T11",'2018 GTCMHIC 3-Tier Rx Plans'!$I$30,IF($P83="3T13",'2018 GTCMHIC 3-Tier Rx Plans'!$J$30,IF($W83="ACA-P",'2018 GTCMHIC Metal Level Plans'!$C$30,IF($W83="ACA-G",'2018 GTCMHIC Metal Level Plans'!$C$35,IF($W83="ACA-S",'2018 GTCMHIC Metal Level Plans'!$C$40,IF($W83="ACA-B",'2018 GTCMHIC Metal Level Plans'!$C$45,IF($W83="MS-1",'Medicare Supplement Premiums'!$M$8,IF($W83="MS-2",'Medicare Supplement Premiums'!$M$9,IF($W83="MS-3",'Medicare Supplement Premiums'!$M$10,IF($W83="MS-4",'Medicare Supplement Premiums'!$M$11,IF($W83="MS-5",'Medicare Supplement Premiums'!$M$12,IF($W83="MS-6",'Medicare Supplement Premiums'!$M$13," ")))))))))))))))))))))</f>
        <v>149.91</v>
      </c>
      <c r="Z83" s="96">
        <f t="shared" si="2"/>
        <v>850.3</v>
      </c>
      <c r="AA83" s="96">
        <f>IF($W83="MM1",'2018 GTCMHI Medical Plan Rates'!$S$12,IF($W83="MM2",'2018 GTCMHI Medical Plan Rates'!$S$13,IF($W83="MM3",'2018 GTCMHI Medical Plan Rates'!$S$14,IF($W83="MM5",'2018 GTCMHI Medical Plan Rates'!$S$15,IF($W83="MM6",'2018 GTCMHI Medical Plan Rates'!$S$16,IF($W83="MM7",'2018 GTCMHI Medical Plan Rates'!$S$17,IF($W83="PPO1",'2018 GTCMHI Medical Plan Rates'!$S$8,IF($W83="PPO2",'2018 GTCMHI Medical Plan Rates'!$S$9,IF($W83="PPO3",'2018 GTCMHI Medical Plan Rates'!$S$10,IF($W83="PPOT",'2018 GTCMHI Medical Plan Rates'!$S$11,IF($W83="ACA-P",'2018 GTCMHIC Metal Level Plans'!$D$29,IF($W83="ACA-G",'2018 GTCMHIC Metal Level Plans'!$D$34,IF($W83="ACA-S",'2018 GTCMHIC Metal Level Plans'!$D$39,IF($W83="ACA-B",'2018 GTCMHIC Metal Level Plans'!$D$44,IF($W83="MS-1","n/a",IF($W83="MS-2",'Medicare Supplement Premiums'!$M$9,IF($W83="MS-3","n/a",IF($W83="MS-4","n/a",IF($W83="MS-5","n/a"," ")))))))))))))))))))</f>
        <v>1515.96</v>
      </c>
      <c r="AB83" s="96">
        <f>IF($P83="2T1",'2018 GTCMHIC 2-Tier Rx Plans'!$C$31,IF($P83="2T2",'2018 GTCMHIC 2-Tier Rx Plans'!$D$31,IF($P83="2T3",'2018 GTCMHIC 2-Tier Rx Plans'!$E$31,IF($P83="3T3",'2018 GTCMHIC 3-Tier Rx Plans'!$C$31,IF($P83="3T5a",'2018 GTCMHIC 3-Tier Rx Plans'!$D$31,IF($P83="3T6",'2018 GTCMHIC 3-Tier Rx Plans'!$E$31,IF($P83="3T7",'2018 GTCMHIC 3-Tier Rx Plans'!$F$31,IF($P83="3T9",'2018 GTCMHIC 3-Tier Rx Plans'!$G$31,IF($P83="3T10",'2018 GTCMHIC 3-Tier Rx Plans'!$H$31,IF($P83="3T11",'2018 GTCMHIC 3-Tier Rx Plans'!$I$31,IF($P83="3T13",'2018 GTCMHIC 3-Tier Rx Plans'!$J$31,IF($W83="ACA-P",'2018 GTCMHIC Metal Level Plans'!$D$30,IF($W83="ACA-G",'2018 GTCMHIC Metal Level Plans'!$D$35,IF($W83="ACA-S",'2018 GTCMHIC Metal Level Plans'!$D$40,IF($W83="ACA-B",'2018 GTCMHIC Metal Level Plans'!$D$45," ")))))))))))))))</f>
        <v>324.94</v>
      </c>
      <c r="AC83" s="96">
        <f t="shared" si="3"/>
        <v>1840.9</v>
      </c>
      <c r="AD83" s="23"/>
    </row>
    <row r="84" spans="1:30" s="6" customFormat="1" ht="15.95" customHeight="1" x14ac:dyDescent="0.2">
      <c r="A84" s="244"/>
      <c r="B84" s="139"/>
      <c r="C84" s="245" t="s">
        <v>139</v>
      </c>
      <c r="D84" s="246"/>
      <c r="E84" s="240"/>
      <c r="F84" s="60" t="s">
        <v>155</v>
      </c>
      <c r="G84" s="60" t="s">
        <v>152</v>
      </c>
      <c r="H84" s="60" t="s">
        <v>175</v>
      </c>
      <c r="I84" s="107" t="s">
        <v>90</v>
      </c>
      <c r="J84" s="22">
        <v>10</v>
      </c>
      <c r="K84" s="22">
        <v>25</v>
      </c>
      <c r="L84" s="22">
        <v>40</v>
      </c>
      <c r="M84" s="22">
        <v>20</v>
      </c>
      <c r="N84" s="22">
        <v>50</v>
      </c>
      <c r="O84" s="22">
        <v>80</v>
      </c>
      <c r="P84" s="22" t="s">
        <v>69</v>
      </c>
      <c r="Q84" s="107" t="s">
        <v>82</v>
      </c>
      <c r="R84" s="22">
        <v>10</v>
      </c>
      <c r="S84" s="107" t="s">
        <v>30</v>
      </c>
      <c r="T84" s="107" t="s">
        <v>30</v>
      </c>
      <c r="U84" s="107" t="s">
        <v>30</v>
      </c>
      <c r="V84" s="107" t="s">
        <v>30</v>
      </c>
      <c r="W84" s="107" t="s">
        <v>53</v>
      </c>
      <c r="X84" s="96">
        <f>IF($W84="MM1",'2018 GTCMHI Medical Plan Rates'!$R$12,IF($W84="MM2",'2018 GTCMHI Medical Plan Rates'!$R$13,IF($W84="MM3",'2018 GTCMHI Medical Plan Rates'!$R$14,IF($W84="MM5",'2018 GTCMHI Medical Plan Rates'!$R$15,IF($W84="MM6",'2018 GTCMHI Medical Plan Rates'!$R$16,IF($W84="MM7",'2018 GTCMHI Medical Plan Rates'!$R$17,IF($W84="PPO1",'2018 GTCMHI Medical Plan Rates'!$R$8,IF($W84="PPO2",'2018 GTCMHI Medical Plan Rates'!$R$9,IF($W84="PPO3",'2018 GTCMHI Medical Plan Rates'!$R$10,IF($W84="PPOT",'2018 GTCMHI Medical Plan Rates'!$R$11,IF($W84="ACA-P",'2018 GTCMHIC Metal Level Plans'!$C$29,IF($W84="ACA-G",'2018 GTCMHIC Metal Level Plans'!$C$34,IF($W84="ACA-S",'2018 GTCMHIC Metal Level Plans'!$C$39,IF($W84="ACA-B",'2018 GTCMHIC Metal Level Plans'!$C$44,IF($W84="MS-1",'Medicare Supplement Premiums'!$L$8,IF($W84="MS-2",'Medicare Supplement Premiums'!$L$9,IF($W84="MS-3",'Medicare Supplement Premiums'!$L$10,IF($W84="MS-4",'Medicare Supplement Premiums'!$L$11,IF($W84="MS-5",'Medicare Supplement Premiums'!$L$12," ")))))))))))))))))))</f>
        <v>700.39</v>
      </c>
      <c r="Y84" s="96">
        <f>IF($P84="2T1",'2018 GTCMHIC 2-Tier Rx Plans'!$C$30,IF($P84="2T2",'2018 GTCMHIC 2-Tier Rx Plans'!$D$30,IF($P84="2T3",'2018 GTCMHIC 2-Tier Rx Plans'!$E$30,IF($P84="3T3",'2018 GTCMHIC 3-Tier Rx Plans'!$C$30,IF($P84="3T5a",'2018 GTCMHIC 3-Tier Rx Plans'!$D$30,IF($P84="3T6",'2018 GTCMHIC 3-Tier Rx Plans'!$E$30,IF($P84="3T7",'2018 GTCMHIC 3-Tier Rx Plans'!$F$30,IF($P84="3T9",'2018 GTCMHIC 3-Tier Rx Plans'!$G$30,IF($P84="3T10",'2018 GTCMHIC 3-Tier Rx Plans'!$H$30,IF($P84="3T11",'2018 GTCMHIC 3-Tier Rx Plans'!$I$30,IF($P84="3T13",'2018 GTCMHIC 3-Tier Rx Plans'!$J$30,IF($W84="ACA-P",'2018 GTCMHIC Metal Level Plans'!$C$30,IF($W84="ACA-G",'2018 GTCMHIC Metal Level Plans'!$C$35,IF($W84="ACA-S",'2018 GTCMHIC Metal Level Plans'!$C$40,IF($W84="ACA-B",'2018 GTCMHIC Metal Level Plans'!$C$45,IF($W84="MS-1",'Medicare Supplement Premiums'!$M$8,IF($W84="MS-2",'Medicare Supplement Premiums'!$M$9,IF($W84="MS-3",'Medicare Supplement Premiums'!$M$10,IF($W84="MS-4",'Medicare Supplement Premiums'!$M$11,IF($W84="MS-5",'Medicare Supplement Premiums'!$M$12,IF($W84="MS-6",'Medicare Supplement Premiums'!$M$13," ")))))))))))))))))))))</f>
        <v>149.91</v>
      </c>
      <c r="Z84" s="96">
        <f t="shared" si="2"/>
        <v>850.3</v>
      </c>
      <c r="AA84" s="96">
        <f>IF($W84="MM1",'2018 GTCMHI Medical Plan Rates'!$S$12,IF($W84="MM2",'2018 GTCMHI Medical Plan Rates'!$S$13,IF($W84="MM3",'2018 GTCMHI Medical Plan Rates'!$S$14,IF($W84="MM5",'2018 GTCMHI Medical Plan Rates'!$S$15,IF($W84="MM6",'2018 GTCMHI Medical Plan Rates'!$S$16,IF($W84="MM7",'2018 GTCMHI Medical Plan Rates'!$S$17,IF($W84="PPO1",'2018 GTCMHI Medical Plan Rates'!$S$8,IF($W84="PPO2",'2018 GTCMHI Medical Plan Rates'!$S$9,IF($W84="PPO3",'2018 GTCMHI Medical Plan Rates'!$S$10,IF($W84="PPOT",'2018 GTCMHI Medical Plan Rates'!$S$11,IF($W84="ACA-P",'2018 GTCMHIC Metal Level Plans'!$D$29,IF($W84="ACA-G",'2018 GTCMHIC Metal Level Plans'!$D$34,IF($W84="ACA-S",'2018 GTCMHIC Metal Level Plans'!$D$39,IF($W84="ACA-B",'2018 GTCMHIC Metal Level Plans'!$D$44,IF($W84="MS-1","n/a",IF($W84="MS-2",'Medicare Supplement Premiums'!$M$9,IF($W84="MS-3","n/a",IF($W84="MS-4","n/a",IF($W84="MS-5","n/a"," ")))))))))))))))))))</f>
        <v>1515.96</v>
      </c>
      <c r="AB84" s="96">
        <f>IF($P84="2T1",'2018 GTCMHIC 2-Tier Rx Plans'!$C$31,IF($P84="2T2",'2018 GTCMHIC 2-Tier Rx Plans'!$D$31,IF($P84="2T3",'2018 GTCMHIC 2-Tier Rx Plans'!$E$31,IF($P84="3T3",'2018 GTCMHIC 3-Tier Rx Plans'!$C$31,IF($P84="3T5a",'2018 GTCMHIC 3-Tier Rx Plans'!$D$31,IF($P84="3T6",'2018 GTCMHIC 3-Tier Rx Plans'!$E$31,IF($P84="3T7",'2018 GTCMHIC 3-Tier Rx Plans'!$F$31,IF($P84="3T9",'2018 GTCMHIC 3-Tier Rx Plans'!$G$31,IF($P84="3T10",'2018 GTCMHIC 3-Tier Rx Plans'!$H$31,IF($P84="3T11",'2018 GTCMHIC 3-Tier Rx Plans'!$I$31,IF($P84="3T13",'2018 GTCMHIC 3-Tier Rx Plans'!$J$31,IF($W84="ACA-P",'2018 GTCMHIC Metal Level Plans'!$D$30,IF($W84="ACA-G",'2018 GTCMHIC Metal Level Plans'!$D$35,IF($W84="ACA-S",'2018 GTCMHIC Metal Level Plans'!$D$40,IF($W84="ACA-B",'2018 GTCMHIC Metal Level Plans'!$D$45," ")))))))))))))))</f>
        <v>324.94</v>
      </c>
      <c r="AC84" s="96">
        <f t="shared" si="3"/>
        <v>1840.9</v>
      </c>
      <c r="AD84" s="23"/>
    </row>
    <row r="85" spans="1:30" s="7" customFormat="1" ht="15.95" customHeight="1" x14ac:dyDescent="0.2">
      <c r="A85" s="264" t="s">
        <v>18</v>
      </c>
      <c r="B85" s="262">
        <v>22</v>
      </c>
      <c r="C85" s="106" t="s">
        <v>138</v>
      </c>
      <c r="D85" s="106" t="s">
        <v>176</v>
      </c>
      <c r="E85" s="230" t="s">
        <v>177</v>
      </c>
      <c r="F85" s="82" t="s">
        <v>142</v>
      </c>
      <c r="G85" s="82" t="s">
        <v>143</v>
      </c>
      <c r="H85" s="82" t="s">
        <v>170</v>
      </c>
      <c r="I85" s="109" t="s">
        <v>90</v>
      </c>
      <c r="J85" s="14">
        <v>10</v>
      </c>
      <c r="K85" s="14">
        <v>25</v>
      </c>
      <c r="L85" s="14">
        <v>40</v>
      </c>
      <c r="M85" s="14">
        <v>20</v>
      </c>
      <c r="N85" s="14">
        <v>50</v>
      </c>
      <c r="O85" s="14">
        <v>80</v>
      </c>
      <c r="P85" s="14" t="s">
        <v>69</v>
      </c>
      <c r="Q85" s="109" t="s">
        <v>82</v>
      </c>
      <c r="R85" s="14">
        <v>20</v>
      </c>
      <c r="S85" s="14" t="s">
        <v>30</v>
      </c>
      <c r="T85" s="14" t="s">
        <v>30</v>
      </c>
      <c r="U85" s="14" t="s">
        <v>30</v>
      </c>
      <c r="V85" s="14" t="s">
        <v>30</v>
      </c>
      <c r="W85" s="109" t="s">
        <v>55</v>
      </c>
      <c r="X85" s="97">
        <f>IF($W85="MM1",'2018 GTCMHI Medical Plan Rates'!$R$12,IF($W85="MM2",'2018 GTCMHI Medical Plan Rates'!$R$13,IF($W85="MM3",'2018 GTCMHI Medical Plan Rates'!$R$14,IF($W85="MM5",'2018 GTCMHI Medical Plan Rates'!$R$15,IF($W85="MM6",'2018 GTCMHI Medical Plan Rates'!$R$16,IF($W85="MM7",'2018 GTCMHI Medical Plan Rates'!$R$17,IF($W85="PPO1",'2018 GTCMHI Medical Plan Rates'!$R$8,IF($W85="PPO2",'2018 GTCMHI Medical Plan Rates'!$R$9,IF($W85="PPO3",'2018 GTCMHI Medical Plan Rates'!$R$10,IF($W85="PPOT",'2018 GTCMHI Medical Plan Rates'!$R$11,IF($W85="ACA-P",'2018 GTCMHIC Metal Level Plans'!$C$29,IF($W85="ACA-G",'2018 GTCMHIC Metal Level Plans'!$C$34,IF($W85="ACA-S",'2018 GTCMHIC Metal Level Plans'!$C$39,IF($W85="ACA-B",'2018 GTCMHIC Metal Level Plans'!$C$44,IF($W85="MS-1",'Medicare Supplement Premiums'!$L$8,IF($W85="MS-2",'Medicare Supplement Premiums'!$L$9,IF($W85="MS-3",'Medicare Supplement Premiums'!$L$10,IF($W85="MS-4",'Medicare Supplement Premiums'!$L$11,IF($W85="MS-5",'Medicare Supplement Premiums'!$L$12," ")))))))))))))))))))</f>
        <v>677.97</v>
      </c>
      <c r="Y85" s="97">
        <f>IF($P85="2T1",'2018 GTCMHIC 2-Tier Rx Plans'!$C$30,IF($P85="2T2",'2018 GTCMHIC 2-Tier Rx Plans'!$D$30,IF($P85="2T3",'2018 GTCMHIC 2-Tier Rx Plans'!$E$30,IF($P85="3T3",'2018 GTCMHIC 3-Tier Rx Plans'!$C$30,IF($P85="3T5a",'2018 GTCMHIC 3-Tier Rx Plans'!$D$30,IF($P85="3T6",'2018 GTCMHIC 3-Tier Rx Plans'!$E$30,IF($P85="3T7",'2018 GTCMHIC 3-Tier Rx Plans'!$F$30,IF($P85="3T9",'2018 GTCMHIC 3-Tier Rx Plans'!$G$30,IF($P85="3T10",'2018 GTCMHIC 3-Tier Rx Plans'!$H$30,IF($P85="3T11",'2018 GTCMHIC 3-Tier Rx Plans'!$I$30,IF($P85="3T13",'2018 GTCMHIC 3-Tier Rx Plans'!$J$30,IF($W85="ACA-P",'2018 GTCMHIC Metal Level Plans'!$C$30,IF($W85="ACA-G",'2018 GTCMHIC Metal Level Plans'!$C$35,IF($W85="ACA-S",'2018 GTCMHIC Metal Level Plans'!$C$40,IF($W85="ACA-B",'2018 GTCMHIC Metal Level Plans'!$C$45,IF($W85="MS-1",'Medicare Supplement Premiums'!$M$8,IF($W85="MS-2",'Medicare Supplement Premiums'!$M$9,IF($W85="MS-3",'Medicare Supplement Premiums'!$M$10,IF($W85="MS-4",'Medicare Supplement Premiums'!$M$11,IF($W85="MS-5",'Medicare Supplement Premiums'!$M$12,IF($W85="MS-6",'Medicare Supplement Premiums'!$M$13," ")))))))))))))))))))))</f>
        <v>149.91</v>
      </c>
      <c r="Z85" s="97">
        <f t="shared" si="2"/>
        <v>827.88</v>
      </c>
      <c r="AA85" s="97">
        <f>IF($W85="MM1",'2018 GTCMHI Medical Plan Rates'!$S$12,IF($W85="MM2",'2018 GTCMHI Medical Plan Rates'!$S$13,IF($W85="MM3",'2018 GTCMHI Medical Plan Rates'!$S$14,IF($W85="MM5",'2018 GTCMHI Medical Plan Rates'!$S$15,IF($W85="MM6",'2018 GTCMHI Medical Plan Rates'!$S$16,IF($W85="MM7",'2018 GTCMHI Medical Plan Rates'!$S$17,IF($W85="PPO1",'2018 GTCMHI Medical Plan Rates'!$S$8,IF($W85="PPO2",'2018 GTCMHI Medical Plan Rates'!$S$9,IF($W85="PPO3",'2018 GTCMHI Medical Plan Rates'!$S$10,IF($W85="PPOT",'2018 GTCMHI Medical Plan Rates'!$S$11,IF($W85="ACA-P",'2018 GTCMHIC Metal Level Plans'!$D$29,IF($W85="ACA-G",'2018 GTCMHIC Metal Level Plans'!$D$34,IF($W85="ACA-S",'2018 GTCMHIC Metal Level Plans'!$D$39,IF($W85="ACA-B",'2018 GTCMHIC Metal Level Plans'!$D$44,IF($W85="MS-1","n/a",IF($W85="MS-2",'Medicare Supplement Premiums'!$M$9,IF($W85="MS-3","n/a",IF($W85="MS-4","n/a",IF($W85="MS-5","n/a"," ")))))))))))))))))))</f>
        <v>1467.46</v>
      </c>
      <c r="AB85" s="97">
        <f>IF($P85="2T1",'2018 GTCMHIC 2-Tier Rx Plans'!$C$31,IF($P85="2T2",'2018 GTCMHIC 2-Tier Rx Plans'!$D$31,IF($P85="2T3",'2018 GTCMHIC 2-Tier Rx Plans'!$E$31,IF($P85="3T3",'2018 GTCMHIC 3-Tier Rx Plans'!$C$31,IF($P85="3T5a",'2018 GTCMHIC 3-Tier Rx Plans'!$D$31,IF($P85="3T6",'2018 GTCMHIC 3-Tier Rx Plans'!$E$31,IF($P85="3T7",'2018 GTCMHIC 3-Tier Rx Plans'!$F$31,IF($P85="3T9",'2018 GTCMHIC 3-Tier Rx Plans'!$G$31,IF($P85="3T10",'2018 GTCMHIC 3-Tier Rx Plans'!$H$31,IF($P85="3T11",'2018 GTCMHIC 3-Tier Rx Plans'!$I$31,IF($P85="3T13",'2018 GTCMHIC 3-Tier Rx Plans'!$J$31,IF($W85="ACA-P",'2018 GTCMHIC Metal Level Plans'!$D$30,IF($W85="ACA-G",'2018 GTCMHIC Metal Level Plans'!$D$35,IF($W85="ACA-S",'2018 GTCMHIC Metal Level Plans'!$D$40,IF($W85="ACA-B",'2018 GTCMHIC Metal Level Plans'!$D$45," ")))))))))))))))</f>
        <v>324.94</v>
      </c>
      <c r="AC85" s="97">
        <f t="shared" si="3"/>
        <v>1792.4</v>
      </c>
      <c r="AD85" s="23"/>
    </row>
    <row r="86" spans="1:30" s="7" customFormat="1" ht="15.95" customHeight="1" x14ac:dyDescent="0.2">
      <c r="A86" s="274"/>
      <c r="B86" s="276"/>
      <c r="C86" s="106" t="s">
        <v>139</v>
      </c>
      <c r="D86" s="106" t="s">
        <v>176</v>
      </c>
      <c r="E86" s="253"/>
      <c r="F86" s="82" t="s">
        <v>144</v>
      </c>
      <c r="G86" s="82" t="s">
        <v>144</v>
      </c>
      <c r="H86" s="82" t="s">
        <v>170</v>
      </c>
      <c r="I86" s="109" t="s">
        <v>90</v>
      </c>
      <c r="J86" s="14">
        <v>10</v>
      </c>
      <c r="K86" s="14">
        <v>25</v>
      </c>
      <c r="L86" s="14">
        <v>40</v>
      </c>
      <c r="M86" s="14">
        <v>20</v>
      </c>
      <c r="N86" s="14">
        <v>50</v>
      </c>
      <c r="O86" s="14">
        <v>80</v>
      </c>
      <c r="P86" s="14" t="s">
        <v>69</v>
      </c>
      <c r="Q86" s="109" t="s">
        <v>82</v>
      </c>
      <c r="R86" s="14">
        <v>20</v>
      </c>
      <c r="S86" s="14" t="s">
        <v>30</v>
      </c>
      <c r="T86" s="14" t="s">
        <v>30</v>
      </c>
      <c r="U86" s="14" t="s">
        <v>30</v>
      </c>
      <c r="V86" s="14" t="s">
        <v>30</v>
      </c>
      <c r="W86" s="109" t="s">
        <v>55</v>
      </c>
      <c r="X86" s="97">
        <f>IF($W86="MM1",'2018 GTCMHI Medical Plan Rates'!$R$12,IF($W86="MM2",'2018 GTCMHI Medical Plan Rates'!$R$13,IF($W86="MM3",'2018 GTCMHI Medical Plan Rates'!$R$14,IF($W86="MM5",'2018 GTCMHI Medical Plan Rates'!$R$15,IF($W86="MM6",'2018 GTCMHI Medical Plan Rates'!$R$16,IF($W86="MM7",'2018 GTCMHI Medical Plan Rates'!$R$17,IF($W86="PPO1",'2018 GTCMHI Medical Plan Rates'!$R$8,IF($W86="PPO2",'2018 GTCMHI Medical Plan Rates'!$R$9,IF($W86="PPO3",'2018 GTCMHI Medical Plan Rates'!$R$10,IF($W86="PPOT",'2018 GTCMHI Medical Plan Rates'!$R$11,IF($W86="ACA-P",'2018 GTCMHIC Metal Level Plans'!$C$29,IF($W86="ACA-G",'2018 GTCMHIC Metal Level Plans'!$C$34,IF($W86="ACA-S",'2018 GTCMHIC Metal Level Plans'!$C$39,IF($W86="ACA-B",'2018 GTCMHIC Metal Level Plans'!$C$44,IF($W86="MS-1",'Medicare Supplement Premiums'!$L$8,IF($W86="MS-2",'Medicare Supplement Premiums'!$L$9,IF($W86="MS-3",'Medicare Supplement Premiums'!$L$10,IF($W86="MS-4",'Medicare Supplement Premiums'!$L$11,IF($W86="MS-5",'Medicare Supplement Premiums'!$L$12," ")))))))))))))))))))</f>
        <v>677.97</v>
      </c>
      <c r="Y86" s="97">
        <f>IF($P86="2T1",'2018 GTCMHIC 2-Tier Rx Plans'!$C$30,IF($P86="2T2",'2018 GTCMHIC 2-Tier Rx Plans'!$D$30,IF($P86="2T3",'2018 GTCMHIC 2-Tier Rx Plans'!$E$30,IF($P86="3T3",'2018 GTCMHIC 3-Tier Rx Plans'!$C$30,IF($P86="3T5a",'2018 GTCMHIC 3-Tier Rx Plans'!$D$30,IF($P86="3T6",'2018 GTCMHIC 3-Tier Rx Plans'!$E$30,IF($P86="3T7",'2018 GTCMHIC 3-Tier Rx Plans'!$F$30,IF($P86="3T9",'2018 GTCMHIC 3-Tier Rx Plans'!$G$30,IF($P86="3T10",'2018 GTCMHIC 3-Tier Rx Plans'!$H$30,IF($P86="3T11",'2018 GTCMHIC 3-Tier Rx Plans'!$I$30,IF($P86="3T13",'2018 GTCMHIC 3-Tier Rx Plans'!$J$30,IF($W86="ACA-P",'2018 GTCMHIC Metal Level Plans'!$C$30,IF($W86="ACA-G",'2018 GTCMHIC Metal Level Plans'!$C$35,IF($W86="ACA-S",'2018 GTCMHIC Metal Level Plans'!$C$40,IF($W86="ACA-B",'2018 GTCMHIC Metal Level Plans'!$C$45,IF($W86="MS-1",'Medicare Supplement Premiums'!$M$8,IF($W86="MS-2",'Medicare Supplement Premiums'!$M$9,IF($W86="MS-3",'Medicare Supplement Premiums'!$M$10,IF($W86="MS-4",'Medicare Supplement Premiums'!$M$11,IF($W86="MS-5",'Medicare Supplement Premiums'!$M$12,IF($W86="MS-6",'Medicare Supplement Premiums'!$M$13," ")))))))))))))))))))))</f>
        <v>149.91</v>
      </c>
      <c r="Z86" s="97">
        <f t="shared" si="2"/>
        <v>827.88</v>
      </c>
      <c r="AA86" s="97">
        <f>IF($W86="MM1",'2018 GTCMHI Medical Plan Rates'!$S$12,IF($W86="MM2",'2018 GTCMHI Medical Plan Rates'!$S$13,IF($W86="MM3",'2018 GTCMHI Medical Plan Rates'!$S$14,IF($W86="MM5",'2018 GTCMHI Medical Plan Rates'!$S$15,IF($W86="MM6",'2018 GTCMHI Medical Plan Rates'!$S$16,IF($W86="MM7",'2018 GTCMHI Medical Plan Rates'!$S$17,IF($W86="PPO1",'2018 GTCMHI Medical Plan Rates'!$S$8,IF($W86="PPO2",'2018 GTCMHI Medical Plan Rates'!$S$9,IF($W86="PPO3",'2018 GTCMHI Medical Plan Rates'!$S$10,IF($W86="PPOT",'2018 GTCMHI Medical Plan Rates'!$S$11,IF($W86="ACA-P",'2018 GTCMHIC Metal Level Plans'!$D$29,IF($W86="ACA-G",'2018 GTCMHIC Metal Level Plans'!$D$34,IF($W86="ACA-S",'2018 GTCMHIC Metal Level Plans'!$D$39,IF($W86="ACA-B",'2018 GTCMHIC Metal Level Plans'!$D$44,IF($W86="MS-1","n/a",IF($W86="MS-2",'Medicare Supplement Premiums'!$M$9,IF($W86="MS-3","n/a",IF($W86="MS-4","n/a",IF($W86="MS-5","n/a"," ")))))))))))))))))))</f>
        <v>1467.46</v>
      </c>
      <c r="AB86" s="97">
        <f>IF($P86="2T1",'2018 GTCMHIC 2-Tier Rx Plans'!$C$31,IF($P86="2T2",'2018 GTCMHIC 2-Tier Rx Plans'!$D$31,IF($P86="2T3",'2018 GTCMHIC 2-Tier Rx Plans'!$E$31,IF($P86="3T3",'2018 GTCMHIC 3-Tier Rx Plans'!$C$31,IF($P86="3T5a",'2018 GTCMHIC 3-Tier Rx Plans'!$D$31,IF($P86="3T6",'2018 GTCMHIC 3-Tier Rx Plans'!$E$31,IF($P86="3T7",'2018 GTCMHIC 3-Tier Rx Plans'!$F$31,IF($P86="3T9",'2018 GTCMHIC 3-Tier Rx Plans'!$G$31,IF($P86="3T10",'2018 GTCMHIC 3-Tier Rx Plans'!$H$31,IF($P86="3T11",'2018 GTCMHIC 3-Tier Rx Plans'!$I$31,IF($P86="3T13",'2018 GTCMHIC 3-Tier Rx Plans'!$J$31,IF($W86="ACA-P",'2018 GTCMHIC Metal Level Plans'!$D$30,IF($W86="ACA-G",'2018 GTCMHIC Metal Level Plans'!$D$35,IF($W86="ACA-S",'2018 GTCMHIC Metal Level Plans'!$D$40,IF($W86="ACA-B",'2018 GTCMHIC Metal Level Plans'!$D$45," ")))))))))))))))</f>
        <v>324.94</v>
      </c>
      <c r="AC86" s="97">
        <f t="shared" si="3"/>
        <v>1792.4</v>
      </c>
      <c r="AD86" s="23"/>
    </row>
    <row r="87" spans="1:30" s="7" customFormat="1" ht="15.95" customHeight="1" x14ac:dyDescent="0.2">
      <c r="A87" s="265"/>
      <c r="B87" s="263"/>
      <c r="C87" s="106" t="s">
        <v>140</v>
      </c>
      <c r="D87" s="106" t="s">
        <v>149</v>
      </c>
      <c r="E87" s="231"/>
      <c r="F87" s="82" t="s">
        <v>145</v>
      </c>
      <c r="G87" s="82" t="s">
        <v>151</v>
      </c>
      <c r="H87" s="82" t="s">
        <v>159</v>
      </c>
      <c r="I87" s="44">
        <v>42005</v>
      </c>
      <c r="J87" s="14">
        <v>10</v>
      </c>
      <c r="K87" s="14">
        <v>25</v>
      </c>
      <c r="L87" s="14">
        <v>40</v>
      </c>
      <c r="M87" s="14">
        <v>20</v>
      </c>
      <c r="N87" s="14">
        <v>50</v>
      </c>
      <c r="O87" s="14">
        <v>80</v>
      </c>
      <c r="P87" s="109" t="s">
        <v>125</v>
      </c>
      <c r="Q87" s="109" t="s">
        <v>132</v>
      </c>
      <c r="R87" s="14" t="s">
        <v>30</v>
      </c>
      <c r="S87" s="14" t="s">
        <v>30</v>
      </c>
      <c r="T87" s="14" t="s">
        <v>30</v>
      </c>
      <c r="U87" s="14" t="s">
        <v>30</v>
      </c>
      <c r="V87" s="14" t="s">
        <v>30</v>
      </c>
      <c r="W87" s="109" t="s">
        <v>125</v>
      </c>
      <c r="X87" s="97">
        <f>IF($W87="MM1",'2018 GTCMHI Medical Plan Rates'!$R$12,IF($W87="MM2",'2018 GTCMHI Medical Plan Rates'!$R$13,IF($W87="MM3",'2018 GTCMHI Medical Plan Rates'!$R$14,IF($W87="MM5",'2018 GTCMHI Medical Plan Rates'!$R$15,IF($W87="MM6",'2018 GTCMHI Medical Plan Rates'!$R$16,IF($W87="MM7",'2018 GTCMHI Medical Plan Rates'!$R$17,IF($W87="PPO1",'2018 GTCMHI Medical Plan Rates'!$R$8,IF($W87="PPO2",'2018 GTCMHI Medical Plan Rates'!$R$9,IF($W87="PPO3",'2018 GTCMHI Medical Plan Rates'!$R$10,IF($W87="PPOT",'2018 GTCMHI Medical Plan Rates'!$R$11,IF($W87="ACA-P",'2018 GTCMHIC Metal Level Plans'!$C$29,IF($W87="ACA-G",'2018 GTCMHIC Metal Level Plans'!$C$34,IF($W87="ACA-S",'2018 GTCMHIC Metal Level Plans'!$C$39,IF($W87="ACA-B",'2018 GTCMHIC Metal Level Plans'!$C$44,IF($W87="MS-1",'Medicare Supplement Premiums'!$L$8,IF($W87="MS-2",'Medicare Supplement Premiums'!$L$9,IF($W87="MS-3",'Medicare Supplement Premiums'!$L$10,IF($W87="MS-4",'Medicare Supplement Premiums'!$L$11,IF($W87="MS-5",'Medicare Supplement Premiums'!$L$12," ")))))))))))))))))))</f>
        <v>253.91457000000003</v>
      </c>
      <c r="Y87" s="97">
        <f>IF($P87="2T1",'2018 GTCMHIC 2-Tier Rx Plans'!$C$30,IF($P87="2T2",'2018 GTCMHIC 2-Tier Rx Plans'!$D$30,IF($P87="2T3",'2018 GTCMHIC 2-Tier Rx Plans'!$E$30,IF($P87="3T3",'2018 GTCMHIC 3-Tier Rx Plans'!$C$30,IF($P87="3T5a",'2018 GTCMHIC 3-Tier Rx Plans'!$D$30,IF($P87="3T6",'2018 GTCMHIC 3-Tier Rx Plans'!$E$30,IF($P87="3T7",'2018 GTCMHIC 3-Tier Rx Plans'!$F$30,IF($P87="3T9",'2018 GTCMHIC 3-Tier Rx Plans'!$G$30,IF($P87="3T10",'2018 GTCMHIC 3-Tier Rx Plans'!$H$30,IF($P87="3T11",'2018 GTCMHIC 3-Tier Rx Plans'!$I$30,IF($P87="3T13",'2018 GTCMHIC 3-Tier Rx Plans'!$J$30,IF($W87="ACA-P",'2018 GTCMHIC Metal Level Plans'!$C$30,IF($W87="ACA-G",'2018 GTCMHIC Metal Level Plans'!$C$35,IF($W87="ACA-S",'2018 GTCMHIC Metal Level Plans'!$C$40,IF($W87="ACA-B",'2018 GTCMHIC Metal Level Plans'!$C$45,IF($W87="MS-1",'Medicare Supplement Premiums'!$M$8,IF($W87="MS-2",'Medicare Supplement Premiums'!$M$9,IF($W87="MS-3",'Medicare Supplement Premiums'!$M$10,IF($W87="MS-4",'Medicare Supplement Premiums'!$M$11,IF($W87="MS-5",'Medicare Supplement Premiums'!$M$12,IF($W87="MS-6",'Medicare Supplement Premiums'!$M$13," ")))))))))))))))))))))</f>
        <v>393.3482957913601</v>
      </c>
      <c r="Z87" s="97">
        <f t="shared" si="2"/>
        <v>647.26286579136013</v>
      </c>
      <c r="AA87" s="97"/>
      <c r="AB87" s="97"/>
      <c r="AC87" s="97"/>
      <c r="AD87" s="23"/>
    </row>
    <row r="88" spans="1:30" s="7" customFormat="1" ht="15.95" customHeight="1" x14ac:dyDescent="0.2">
      <c r="A88" s="243" t="s">
        <v>28</v>
      </c>
      <c r="B88" s="138">
        <v>23</v>
      </c>
      <c r="C88" s="245" t="s">
        <v>138</v>
      </c>
      <c r="D88" s="246"/>
      <c r="E88" s="238" t="s">
        <v>178</v>
      </c>
      <c r="F88" s="60" t="s">
        <v>142</v>
      </c>
      <c r="G88" s="60" t="s">
        <v>143</v>
      </c>
      <c r="H88" s="60" t="s">
        <v>156</v>
      </c>
      <c r="I88" s="107" t="s">
        <v>90</v>
      </c>
      <c r="J88" s="22">
        <v>10</v>
      </c>
      <c r="K88" s="22">
        <v>25</v>
      </c>
      <c r="L88" s="22">
        <v>40</v>
      </c>
      <c r="M88" s="22">
        <v>20</v>
      </c>
      <c r="N88" s="22">
        <v>50</v>
      </c>
      <c r="O88" s="22">
        <v>80</v>
      </c>
      <c r="P88" s="22" t="s">
        <v>69</v>
      </c>
      <c r="Q88" s="107" t="s">
        <v>82</v>
      </c>
      <c r="R88" s="22">
        <v>15</v>
      </c>
      <c r="S88" s="107" t="s">
        <v>30</v>
      </c>
      <c r="T88" s="107" t="s">
        <v>30</v>
      </c>
      <c r="U88" s="107" t="s">
        <v>30</v>
      </c>
      <c r="V88" s="107" t="s">
        <v>30</v>
      </c>
      <c r="W88" s="107" t="s">
        <v>54</v>
      </c>
      <c r="X88" s="96">
        <f>IF($W88="MM1",'2018 GTCMHI Medical Plan Rates'!$R$12,IF($W88="MM2",'2018 GTCMHI Medical Plan Rates'!$R$13,IF($W88="MM3",'2018 GTCMHI Medical Plan Rates'!$R$14,IF($W88="MM5",'2018 GTCMHI Medical Plan Rates'!$R$15,IF($W88="MM6",'2018 GTCMHI Medical Plan Rates'!$R$16,IF($W88="MM7",'2018 GTCMHI Medical Plan Rates'!$R$17,IF($W88="PPO1",'2018 GTCMHI Medical Plan Rates'!$R$8,IF($W88="PPO2",'2018 GTCMHI Medical Plan Rates'!$R$9,IF($W88="PPO3",'2018 GTCMHI Medical Plan Rates'!$R$10,IF($W88="PPOT",'2018 GTCMHI Medical Plan Rates'!$R$11,IF($W88="ACA-P",'2018 GTCMHIC Metal Level Plans'!$C$29,IF($W88="ACA-G",'2018 GTCMHIC Metal Level Plans'!$C$34,IF($W88="ACA-S",'2018 GTCMHIC Metal Level Plans'!$C$39,IF($W88="ACA-B",'2018 GTCMHIC Metal Level Plans'!$C$44,IF($W88="MS-1",'Medicare Supplement Premiums'!$L$8,IF($W88="MS-2",'Medicare Supplement Premiums'!$L$9,IF($W88="MS-3",'Medicare Supplement Premiums'!$L$10,IF($W88="MS-4",'Medicare Supplement Premiums'!$L$11,IF($W88="MS-5",'Medicare Supplement Premiums'!$L$12," ")))))))))))))))))))</f>
        <v>690.58</v>
      </c>
      <c r="Y88" s="96">
        <f>IF($P88="2T1",'2018 GTCMHIC 2-Tier Rx Plans'!$C$30,IF($P88="2T2",'2018 GTCMHIC 2-Tier Rx Plans'!$D$30,IF($P88="2T3",'2018 GTCMHIC 2-Tier Rx Plans'!$E$30,IF($P88="3T3",'2018 GTCMHIC 3-Tier Rx Plans'!$C$30,IF($P88="3T5a",'2018 GTCMHIC 3-Tier Rx Plans'!$D$30,IF($P88="3T6",'2018 GTCMHIC 3-Tier Rx Plans'!$E$30,IF($P88="3T7",'2018 GTCMHIC 3-Tier Rx Plans'!$F$30,IF($P88="3T9",'2018 GTCMHIC 3-Tier Rx Plans'!$G$30,IF($P88="3T10",'2018 GTCMHIC 3-Tier Rx Plans'!$H$30,IF($P88="3T11",'2018 GTCMHIC 3-Tier Rx Plans'!$I$30,IF($P88="3T13",'2018 GTCMHIC 3-Tier Rx Plans'!$J$30,IF($W88="ACA-P",'2018 GTCMHIC Metal Level Plans'!$C$30,IF($W88="ACA-G",'2018 GTCMHIC Metal Level Plans'!$C$35,IF($W88="ACA-S",'2018 GTCMHIC Metal Level Plans'!$C$40,IF($W88="ACA-B",'2018 GTCMHIC Metal Level Plans'!$C$45,IF($W88="MS-1",'Medicare Supplement Premiums'!$M$8,IF($W88="MS-2",'Medicare Supplement Premiums'!$M$9,IF($W88="MS-3",'Medicare Supplement Premiums'!$M$10,IF($W88="MS-4",'Medicare Supplement Premiums'!$M$11,IF($W88="MS-5",'Medicare Supplement Premiums'!$M$12,IF($W88="MS-6",'Medicare Supplement Premiums'!$M$13," ")))))))))))))))))))))</f>
        <v>149.91</v>
      </c>
      <c r="Z88" s="96">
        <f t="shared" si="2"/>
        <v>840.49</v>
      </c>
      <c r="AA88" s="96">
        <f>IF($W88="MM1",'2018 GTCMHI Medical Plan Rates'!$S$12,IF($W88="MM2",'2018 GTCMHI Medical Plan Rates'!$S$13,IF($W88="MM3",'2018 GTCMHI Medical Plan Rates'!$S$14,IF($W88="MM5",'2018 GTCMHI Medical Plan Rates'!$S$15,IF($W88="MM6",'2018 GTCMHI Medical Plan Rates'!$S$16,IF($W88="MM7",'2018 GTCMHI Medical Plan Rates'!$S$17,IF($W88="PPO1",'2018 GTCMHI Medical Plan Rates'!$S$8,IF($W88="PPO2",'2018 GTCMHI Medical Plan Rates'!$S$9,IF($W88="PPO3",'2018 GTCMHI Medical Plan Rates'!$S$10,IF($W88="PPOT",'2018 GTCMHI Medical Plan Rates'!$S$11,IF($W88="ACA-P",'2018 GTCMHIC Metal Level Plans'!$D$29,IF($W88="ACA-G",'2018 GTCMHIC Metal Level Plans'!$D$34,IF($W88="ACA-S",'2018 GTCMHIC Metal Level Plans'!$D$39,IF($W88="ACA-B",'2018 GTCMHIC Metal Level Plans'!$D$44,IF($W88="MS-1","n/a",IF($W88="MS-2",'Medicare Supplement Premiums'!$M$9,IF($W88="MS-3","n/a",IF($W88="MS-4","n/a",IF($W88="MS-5","n/a"," ")))))))))))))))))))</f>
        <v>1494.75</v>
      </c>
      <c r="AB88" s="96">
        <f>IF($P88="2T1",'2018 GTCMHIC 2-Tier Rx Plans'!$C$31,IF($P88="2T2",'2018 GTCMHIC 2-Tier Rx Plans'!$D$31,IF($P88="2T3",'2018 GTCMHIC 2-Tier Rx Plans'!$E$31,IF($P88="3T3",'2018 GTCMHIC 3-Tier Rx Plans'!$C$31,IF($P88="3T5a",'2018 GTCMHIC 3-Tier Rx Plans'!$D$31,IF($P88="3T6",'2018 GTCMHIC 3-Tier Rx Plans'!$E$31,IF($P88="3T7",'2018 GTCMHIC 3-Tier Rx Plans'!$F$31,IF($P88="3T9",'2018 GTCMHIC 3-Tier Rx Plans'!$G$31,IF($P88="3T10",'2018 GTCMHIC 3-Tier Rx Plans'!$H$31,IF($P88="3T11",'2018 GTCMHIC 3-Tier Rx Plans'!$I$31,IF($P88="3T13",'2018 GTCMHIC 3-Tier Rx Plans'!$J$31,IF($W88="ACA-P",'2018 GTCMHIC Metal Level Plans'!$D$30,IF($W88="ACA-G",'2018 GTCMHIC Metal Level Plans'!$D$35,IF($W88="ACA-S",'2018 GTCMHIC Metal Level Plans'!$D$40,IF($W88="ACA-B",'2018 GTCMHIC Metal Level Plans'!$D$45," ")))))))))))))))</f>
        <v>324.94</v>
      </c>
      <c r="AC88" s="96">
        <f t="shared" si="3"/>
        <v>1819.69</v>
      </c>
      <c r="AD88" s="23"/>
    </row>
    <row r="89" spans="1:30" s="7" customFormat="1" ht="15.95" customHeight="1" x14ac:dyDescent="0.2">
      <c r="A89" s="244"/>
      <c r="B89" s="139"/>
      <c r="C89" s="245" t="s">
        <v>139</v>
      </c>
      <c r="D89" s="246"/>
      <c r="E89" s="240"/>
      <c r="F89" s="60" t="s">
        <v>144</v>
      </c>
      <c r="G89" s="60" t="s">
        <v>144</v>
      </c>
      <c r="H89" s="60" t="s">
        <v>156</v>
      </c>
      <c r="I89" s="107" t="s">
        <v>90</v>
      </c>
      <c r="J89" s="22">
        <v>10</v>
      </c>
      <c r="K89" s="22">
        <v>25</v>
      </c>
      <c r="L89" s="22">
        <v>40</v>
      </c>
      <c r="M89" s="22">
        <v>20</v>
      </c>
      <c r="N89" s="22">
        <v>50</v>
      </c>
      <c r="O89" s="22">
        <v>80</v>
      </c>
      <c r="P89" s="22" t="s">
        <v>69</v>
      </c>
      <c r="Q89" s="107" t="s">
        <v>82</v>
      </c>
      <c r="R89" s="22">
        <v>15</v>
      </c>
      <c r="S89" s="107" t="s">
        <v>30</v>
      </c>
      <c r="T89" s="107" t="s">
        <v>30</v>
      </c>
      <c r="U89" s="107" t="s">
        <v>30</v>
      </c>
      <c r="V89" s="107" t="s">
        <v>30</v>
      </c>
      <c r="W89" s="107" t="s">
        <v>54</v>
      </c>
      <c r="X89" s="96">
        <f>IF($W89="MM1",'2018 GTCMHI Medical Plan Rates'!$R$12,IF($W89="MM2",'2018 GTCMHI Medical Plan Rates'!$R$13,IF($W89="MM3",'2018 GTCMHI Medical Plan Rates'!$R$14,IF($W89="MM5",'2018 GTCMHI Medical Plan Rates'!$R$15,IF($W89="MM6",'2018 GTCMHI Medical Plan Rates'!$R$16,IF($W89="MM7",'2018 GTCMHI Medical Plan Rates'!$R$17,IF($W89="PPO1",'2018 GTCMHI Medical Plan Rates'!$R$8,IF($W89="PPO2",'2018 GTCMHI Medical Plan Rates'!$R$9,IF($W89="PPO3",'2018 GTCMHI Medical Plan Rates'!$R$10,IF($W89="PPOT",'2018 GTCMHI Medical Plan Rates'!$R$11,IF($W89="ACA-P",'2018 GTCMHIC Metal Level Plans'!$C$29,IF($W89="ACA-G",'2018 GTCMHIC Metal Level Plans'!$C$34,IF($W89="ACA-S",'2018 GTCMHIC Metal Level Plans'!$C$39,IF($W89="ACA-B",'2018 GTCMHIC Metal Level Plans'!$C$44,IF($W89="MS-1",'Medicare Supplement Premiums'!$L$8,IF($W89="MS-2",'Medicare Supplement Premiums'!$L$9,IF($W89="MS-3",'Medicare Supplement Premiums'!$L$10,IF($W89="MS-4",'Medicare Supplement Premiums'!$L$11,IF($W89="MS-5",'Medicare Supplement Premiums'!$L$12," ")))))))))))))))))))</f>
        <v>690.58</v>
      </c>
      <c r="Y89" s="96">
        <f>IF($P89="2T1",'2018 GTCMHIC 2-Tier Rx Plans'!$C$30,IF($P89="2T2",'2018 GTCMHIC 2-Tier Rx Plans'!$D$30,IF($P89="2T3",'2018 GTCMHIC 2-Tier Rx Plans'!$E$30,IF($P89="3T3",'2018 GTCMHIC 3-Tier Rx Plans'!$C$30,IF($P89="3T5a",'2018 GTCMHIC 3-Tier Rx Plans'!$D$30,IF($P89="3T6",'2018 GTCMHIC 3-Tier Rx Plans'!$E$30,IF($P89="3T7",'2018 GTCMHIC 3-Tier Rx Plans'!$F$30,IF($P89="3T9",'2018 GTCMHIC 3-Tier Rx Plans'!$G$30,IF($P89="3T10",'2018 GTCMHIC 3-Tier Rx Plans'!$H$30,IF($P89="3T11",'2018 GTCMHIC 3-Tier Rx Plans'!$I$30,IF($P89="3T13",'2018 GTCMHIC 3-Tier Rx Plans'!$J$30,IF($W89="ACA-P",'2018 GTCMHIC Metal Level Plans'!$C$30,IF($W89="ACA-G",'2018 GTCMHIC Metal Level Plans'!$C$35,IF($W89="ACA-S",'2018 GTCMHIC Metal Level Plans'!$C$40,IF($W89="ACA-B",'2018 GTCMHIC Metal Level Plans'!$C$45,IF($W89="MS-1",'Medicare Supplement Premiums'!$M$8,IF($W89="MS-2",'Medicare Supplement Premiums'!$M$9,IF($W89="MS-3",'Medicare Supplement Premiums'!$M$10,IF($W89="MS-4",'Medicare Supplement Premiums'!$M$11,IF($W89="MS-5",'Medicare Supplement Premiums'!$M$12,IF($W89="MS-6",'Medicare Supplement Premiums'!$M$13," ")))))))))))))))))))))</f>
        <v>149.91</v>
      </c>
      <c r="Z89" s="96">
        <f t="shared" si="2"/>
        <v>840.49</v>
      </c>
      <c r="AA89" s="96">
        <f>IF($W89="MM1",'2018 GTCMHI Medical Plan Rates'!$S$12,IF($W89="MM2",'2018 GTCMHI Medical Plan Rates'!$S$13,IF($W89="MM3",'2018 GTCMHI Medical Plan Rates'!$S$14,IF($W89="MM5",'2018 GTCMHI Medical Plan Rates'!$S$15,IF($W89="MM6",'2018 GTCMHI Medical Plan Rates'!$S$16,IF($W89="MM7",'2018 GTCMHI Medical Plan Rates'!$S$17,IF($W89="PPO1",'2018 GTCMHI Medical Plan Rates'!$S$8,IF($W89="PPO2",'2018 GTCMHI Medical Plan Rates'!$S$9,IF($W89="PPO3",'2018 GTCMHI Medical Plan Rates'!$S$10,IF($W89="PPOT",'2018 GTCMHI Medical Plan Rates'!$S$11,IF($W89="ACA-P",'2018 GTCMHIC Metal Level Plans'!$D$29,IF($W89="ACA-G",'2018 GTCMHIC Metal Level Plans'!$D$34,IF($W89="ACA-S",'2018 GTCMHIC Metal Level Plans'!$D$39,IF($W89="ACA-B",'2018 GTCMHIC Metal Level Plans'!$D$44,IF($W89="MS-1","n/a",IF($W89="MS-2",'Medicare Supplement Premiums'!$M$9,IF($W89="MS-3","n/a",IF($W89="MS-4","n/a",IF($W89="MS-5","n/a"," ")))))))))))))))))))</f>
        <v>1494.75</v>
      </c>
      <c r="AB89" s="96">
        <f>IF($P89="2T1",'2018 GTCMHIC 2-Tier Rx Plans'!$C$31,IF($P89="2T2",'2018 GTCMHIC 2-Tier Rx Plans'!$D$31,IF($P89="2T3",'2018 GTCMHIC 2-Tier Rx Plans'!$E$31,IF($P89="3T3",'2018 GTCMHIC 3-Tier Rx Plans'!$C$31,IF($P89="3T5a",'2018 GTCMHIC 3-Tier Rx Plans'!$D$31,IF($P89="3T6",'2018 GTCMHIC 3-Tier Rx Plans'!$E$31,IF($P89="3T7",'2018 GTCMHIC 3-Tier Rx Plans'!$F$31,IF($P89="3T9",'2018 GTCMHIC 3-Tier Rx Plans'!$G$31,IF($P89="3T10",'2018 GTCMHIC 3-Tier Rx Plans'!$H$31,IF($P89="3T11",'2018 GTCMHIC 3-Tier Rx Plans'!$I$31,IF($P89="3T13",'2018 GTCMHIC 3-Tier Rx Plans'!$J$31,IF($W89="ACA-P",'2018 GTCMHIC Metal Level Plans'!$D$30,IF($W89="ACA-G",'2018 GTCMHIC Metal Level Plans'!$D$35,IF($W89="ACA-S",'2018 GTCMHIC Metal Level Plans'!$D$40,IF($W89="ACA-B",'2018 GTCMHIC Metal Level Plans'!$D$45," ")))))))))))))))</f>
        <v>324.94</v>
      </c>
      <c r="AC89" s="96">
        <f t="shared" si="3"/>
        <v>1819.69</v>
      </c>
      <c r="AD89" s="23"/>
    </row>
    <row r="90" spans="1:30" s="6" customFormat="1" ht="15.95" customHeight="1" x14ac:dyDescent="0.2">
      <c r="A90" s="264" t="s">
        <v>179</v>
      </c>
      <c r="B90" s="262">
        <v>24</v>
      </c>
      <c r="C90" s="267" t="s">
        <v>138</v>
      </c>
      <c r="D90" s="268"/>
      <c r="E90" s="230" t="s">
        <v>180</v>
      </c>
      <c r="F90" s="82" t="s">
        <v>142</v>
      </c>
      <c r="G90" s="82" t="s">
        <v>143</v>
      </c>
      <c r="H90" s="82" t="s">
        <v>160</v>
      </c>
      <c r="I90" s="44">
        <v>42005</v>
      </c>
      <c r="J90" s="14">
        <v>5</v>
      </c>
      <c r="K90" s="14">
        <v>35</v>
      </c>
      <c r="L90" s="14">
        <v>70</v>
      </c>
      <c r="M90" s="14">
        <v>10</v>
      </c>
      <c r="N90" s="14">
        <v>70</v>
      </c>
      <c r="O90" s="14">
        <v>140</v>
      </c>
      <c r="P90" s="14" t="s">
        <v>30</v>
      </c>
      <c r="Q90" s="109" t="s">
        <v>150</v>
      </c>
      <c r="R90" s="14" t="s">
        <v>337</v>
      </c>
      <c r="S90" s="14" t="s">
        <v>30</v>
      </c>
      <c r="T90" s="14" t="s">
        <v>30</v>
      </c>
      <c r="U90" s="14">
        <v>2000</v>
      </c>
      <c r="V90" s="14">
        <v>6000</v>
      </c>
      <c r="W90" s="109" t="s">
        <v>116</v>
      </c>
      <c r="X90" s="97">
        <f>IF($W90="MM1",'2018 GTCMHI Medical Plan Rates'!$R$12,IF($W90="MM2",'2018 GTCMHI Medical Plan Rates'!$R$13,IF($W90="MM3",'2018 GTCMHI Medical Plan Rates'!$R$14,IF($W90="MM5",'2018 GTCMHI Medical Plan Rates'!$R$15,IF($W90="MM6",'2018 GTCMHI Medical Plan Rates'!$R$16,IF($W90="MM7",'2018 GTCMHI Medical Plan Rates'!$R$17,IF($W90="PPO1",'2018 GTCMHI Medical Plan Rates'!$R$8,IF($W90="PPO2",'2018 GTCMHI Medical Plan Rates'!$R$9,IF($W90="PPO3",'2018 GTCMHI Medical Plan Rates'!$R$10,IF($W90="PPOT",'2018 GTCMHI Medical Plan Rates'!$R$11,IF($W90="ACA-P",'2018 GTCMHIC Metal Level Plans'!$C$29,IF($W90="ACA-G",'2018 GTCMHIC Metal Level Plans'!$C$34,IF($W90="ACA-S",'2018 GTCMHIC Metal Level Plans'!$C$39,IF($W90="ACA-B",'2018 GTCMHIC Metal Level Plans'!$C$44,IF($W90="MS-1",'Medicare Supplement Premiums'!$L$8,IF($W90="MS-2",'Medicare Supplement Premiums'!$L$9,IF($W90="MS-3",'Medicare Supplement Premiums'!$L$10,IF($W90="MS-4",'Medicare Supplement Premiums'!$L$11,IF($W90="MS-5",'Medicare Supplement Premiums'!$L$12," ")))))))))))))))))))</f>
        <v>477.71719631999997</v>
      </c>
      <c r="Y90" s="97">
        <f>IF($P90="2T1",'2018 GTCMHIC 2-Tier Rx Plans'!$C$30,IF($P90="2T2",'2018 GTCMHIC 2-Tier Rx Plans'!$D$30,IF($P90="2T3",'2018 GTCMHIC 2-Tier Rx Plans'!$E$30,IF($P90="3T3",'2018 GTCMHIC 3-Tier Rx Plans'!$C$30,IF($P90="3T5a",'2018 GTCMHIC 3-Tier Rx Plans'!$D$30,IF($P90="3T6",'2018 GTCMHIC 3-Tier Rx Plans'!$E$30,IF($P90="3T7",'2018 GTCMHIC 3-Tier Rx Plans'!$F$30,IF($P90="3T9",'2018 GTCMHIC 3-Tier Rx Plans'!$G$30,IF($P90="3T10",'2018 GTCMHIC 3-Tier Rx Plans'!$H$30,IF($P90="3T11",'2018 GTCMHIC 3-Tier Rx Plans'!$I$30,IF($P90="3T13",'2018 GTCMHIC 3-Tier Rx Plans'!$J$30,IF($W90="ACA-P",'2018 GTCMHIC Metal Level Plans'!$C$30,IF($W90="ACA-G",'2018 GTCMHIC Metal Level Plans'!$C$35,IF($W90="ACA-S",'2018 GTCMHIC Metal Level Plans'!$C$40,IF($W90="ACA-B",'2018 GTCMHIC Metal Level Plans'!$C$45,IF($W90="MS-1",'Medicare Supplement Premiums'!$M$8,IF($W90="MS-2",'Medicare Supplement Premiums'!$M$9,IF($W90="MS-3",'Medicare Supplement Premiums'!$M$10,IF($W90="MS-4",'Medicare Supplement Premiums'!$M$11,IF($W90="MS-5",'Medicare Supplement Premiums'!$M$12,IF($W90="MS-6",'Medicare Supplement Premiums'!$M$13," ")))))))))))))))))))))</f>
        <v>121.97800368</v>
      </c>
      <c r="Z90" s="97">
        <f t="shared" si="2"/>
        <v>599.6952</v>
      </c>
      <c r="AA90" s="97">
        <f>IF($W90="MM1",'2018 GTCMHI Medical Plan Rates'!$S$12,IF($W90="MM2",'2018 GTCMHI Medical Plan Rates'!$S$13,IF($W90="MM3",'2018 GTCMHI Medical Plan Rates'!$S$14,IF($W90="MM5",'2018 GTCMHI Medical Plan Rates'!$S$15,IF($W90="MM6",'2018 GTCMHI Medical Plan Rates'!$S$16,IF($W90="MM7",'2018 GTCMHI Medical Plan Rates'!$S$17,IF($W90="PPO1",'2018 GTCMHI Medical Plan Rates'!$S$8,IF($W90="PPO2",'2018 GTCMHI Medical Plan Rates'!$S$9,IF($W90="PPO3",'2018 GTCMHI Medical Plan Rates'!$S$10,IF($W90="PPOT",'2018 GTCMHI Medical Plan Rates'!$S$11,IF($W90="ACA-P",'2018 GTCMHIC Metal Level Plans'!$D$29,IF($W90="ACA-G",'2018 GTCMHIC Metal Level Plans'!$D$34,IF($W90="ACA-S",'2018 GTCMHIC Metal Level Plans'!$D$39,IF($W90="ACA-B",'2018 GTCMHIC Metal Level Plans'!$D$44,IF($W90="MS-1","n/a",IF($W90="MS-2",'Medicare Supplement Premiums'!$M$9,IF($W90="MS-3","n/a",IF($W90="MS-4","n/a",IF($W90="MS-5","n/a"," ")))))))))))))))))))</f>
        <v>1242.074652</v>
      </c>
      <c r="AB90" s="97">
        <f>IF($P90="2T1",'2018 GTCMHIC 2-Tier Rx Plans'!$C$31,IF($P90="2T2",'2018 GTCMHIC 2-Tier Rx Plans'!$D$31,IF($P90="2T3",'2018 GTCMHIC 2-Tier Rx Plans'!$E$31,IF($P90="3T3",'2018 GTCMHIC 3-Tier Rx Plans'!$C$31,IF($P90="3T5a",'2018 GTCMHIC 3-Tier Rx Plans'!$D$31,IF($P90="3T6",'2018 GTCMHIC 3-Tier Rx Plans'!$E$31,IF($P90="3T7",'2018 GTCMHIC 3-Tier Rx Plans'!$F$31,IF($P90="3T9",'2018 GTCMHIC 3-Tier Rx Plans'!$G$31,IF($P90="3T10",'2018 GTCMHIC 3-Tier Rx Plans'!$H$31,IF($P90="3T11",'2018 GTCMHIC 3-Tier Rx Plans'!$I$31,IF($P90="3T13",'2018 GTCMHIC 3-Tier Rx Plans'!$J$31,IF($W90="ACA-P",'2018 GTCMHIC Metal Level Plans'!$D$30,IF($W90="ACA-G",'2018 GTCMHIC Metal Level Plans'!$D$35,IF($W90="ACA-S",'2018 GTCMHIC Metal Level Plans'!$D$40,IF($W90="ACA-B",'2018 GTCMHIC Metal Level Plans'!$D$45," ")))))))))))))))</f>
        <v>317.14534800000001</v>
      </c>
      <c r="AC90" s="97">
        <f t="shared" si="3"/>
        <v>1559.22</v>
      </c>
    </row>
    <row r="91" spans="1:30" s="6" customFormat="1" ht="15.95" customHeight="1" x14ac:dyDescent="0.2">
      <c r="A91" s="265"/>
      <c r="B91" s="263"/>
      <c r="C91" s="267" t="s">
        <v>139</v>
      </c>
      <c r="D91" s="268"/>
      <c r="E91" s="231"/>
      <c r="F91" s="82" t="s">
        <v>144</v>
      </c>
      <c r="G91" s="82" t="s">
        <v>152</v>
      </c>
      <c r="H91" s="82" t="s">
        <v>160</v>
      </c>
      <c r="I91" s="44">
        <v>42005</v>
      </c>
      <c r="J91" s="14">
        <v>5</v>
      </c>
      <c r="K91" s="14">
        <v>35</v>
      </c>
      <c r="L91" s="14">
        <v>70</v>
      </c>
      <c r="M91" s="14">
        <v>10</v>
      </c>
      <c r="N91" s="14">
        <v>70</v>
      </c>
      <c r="O91" s="14">
        <v>140</v>
      </c>
      <c r="P91" s="14" t="s">
        <v>30</v>
      </c>
      <c r="Q91" s="109" t="s">
        <v>150</v>
      </c>
      <c r="R91" s="14" t="s">
        <v>337</v>
      </c>
      <c r="S91" s="14" t="s">
        <v>30</v>
      </c>
      <c r="T91" s="14" t="s">
        <v>30</v>
      </c>
      <c r="U91" s="14">
        <v>2000</v>
      </c>
      <c r="V91" s="14">
        <v>6000</v>
      </c>
      <c r="W91" s="109" t="s">
        <v>116</v>
      </c>
      <c r="X91" s="97">
        <f>IF($W91="MM1",'2018 GTCMHI Medical Plan Rates'!$R$12,IF($W91="MM2",'2018 GTCMHI Medical Plan Rates'!$R$13,IF($W91="MM3",'2018 GTCMHI Medical Plan Rates'!$R$14,IF($W91="MM5",'2018 GTCMHI Medical Plan Rates'!$R$15,IF($W91="MM6",'2018 GTCMHI Medical Plan Rates'!$R$16,IF($W91="MM7",'2018 GTCMHI Medical Plan Rates'!$R$17,IF($W91="PPO1",'2018 GTCMHI Medical Plan Rates'!$R$8,IF($W91="PPO2",'2018 GTCMHI Medical Plan Rates'!$R$9,IF($W91="PPO3",'2018 GTCMHI Medical Plan Rates'!$R$10,IF($W91="PPOT",'2018 GTCMHI Medical Plan Rates'!$R$11,IF($W91="ACA-P",'2018 GTCMHIC Metal Level Plans'!$C$29,IF($W91="ACA-G",'2018 GTCMHIC Metal Level Plans'!$C$34,IF($W91="ACA-S",'2018 GTCMHIC Metal Level Plans'!$C$39,IF($W91="ACA-B",'2018 GTCMHIC Metal Level Plans'!$C$44,IF($W91="MS-1",'Medicare Supplement Premiums'!$L$8,IF($W91="MS-2",'Medicare Supplement Premiums'!$L$9,IF($W91="MS-3",'Medicare Supplement Premiums'!$L$10,IF($W91="MS-4",'Medicare Supplement Premiums'!$L$11,IF($W91="MS-5",'Medicare Supplement Premiums'!$L$12," ")))))))))))))))))))</f>
        <v>477.71719631999997</v>
      </c>
      <c r="Y91" s="97">
        <f>IF($P91="2T1",'2018 GTCMHIC 2-Tier Rx Plans'!$C$30,IF($P91="2T2",'2018 GTCMHIC 2-Tier Rx Plans'!$D$30,IF($P91="2T3",'2018 GTCMHIC 2-Tier Rx Plans'!$E$30,IF($P91="3T3",'2018 GTCMHIC 3-Tier Rx Plans'!$C$30,IF($P91="3T5a",'2018 GTCMHIC 3-Tier Rx Plans'!$D$30,IF($P91="3T6",'2018 GTCMHIC 3-Tier Rx Plans'!$E$30,IF($P91="3T7",'2018 GTCMHIC 3-Tier Rx Plans'!$F$30,IF($P91="3T9",'2018 GTCMHIC 3-Tier Rx Plans'!$G$30,IF($P91="3T10",'2018 GTCMHIC 3-Tier Rx Plans'!$H$30,IF($P91="3T11",'2018 GTCMHIC 3-Tier Rx Plans'!$I$30,IF($P91="3T13",'2018 GTCMHIC 3-Tier Rx Plans'!$J$30,IF($W91="ACA-P",'2018 GTCMHIC Metal Level Plans'!$C$30,IF($W91="ACA-G",'2018 GTCMHIC Metal Level Plans'!$C$35,IF($W91="ACA-S",'2018 GTCMHIC Metal Level Plans'!$C$40,IF($W91="ACA-B",'2018 GTCMHIC Metal Level Plans'!$C$45,IF($W91="MS-1",'Medicare Supplement Premiums'!$M$8,IF($W91="MS-2",'Medicare Supplement Premiums'!$M$9,IF($W91="MS-3",'Medicare Supplement Premiums'!$M$10,IF($W91="MS-4",'Medicare Supplement Premiums'!$M$11,IF($W91="MS-5",'Medicare Supplement Premiums'!$M$12,IF($W91="MS-6",'Medicare Supplement Premiums'!$M$13," ")))))))))))))))))))))</f>
        <v>121.97800368</v>
      </c>
      <c r="Z91" s="97">
        <f t="shared" si="2"/>
        <v>599.6952</v>
      </c>
      <c r="AA91" s="97">
        <f>IF($W91="MM1",'2018 GTCMHI Medical Plan Rates'!$S$12,IF($W91="MM2",'2018 GTCMHI Medical Plan Rates'!$S$13,IF($W91="MM3",'2018 GTCMHI Medical Plan Rates'!$S$14,IF($W91="MM5",'2018 GTCMHI Medical Plan Rates'!$S$15,IF($W91="MM6",'2018 GTCMHI Medical Plan Rates'!$S$16,IF($W91="MM7",'2018 GTCMHI Medical Plan Rates'!$S$17,IF($W91="PPO1",'2018 GTCMHI Medical Plan Rates'!$S$8,IF($W91="PPO2",'2018 GTCMHI Medical Plan Rates'!$S$9,IF($W91="PPO3",'2018 GTCMHI Medical Plan Rates'!$S$10,IF($W91="PPOT",'2018 GTCMHI Medical Plan Rates'!$S$11,IF($W91="ACA-P",'2018 GTCMHIC Metal Level Plans'!$D$29,IF($W91="ACA-G",'2018 GTCMHIC Metal Level Plans'!$D$34,IF($W91="ACA-S",'2018 GTCMHIC Metal Level Plans'!$D$39,IF($W91="ACA-B",'2018 GTCMHIC Metal Level Plans'!$D$44,IF($W91="MS-1","n/a",IF($W91="MS-2",'Medicare Supplement Premiums'!$M$9,IF($W91="MS-3","n/a",IF($W91="MS-4","n/a",IF($W91="MS-5","n/a"," ")))))))))))))))))))</f>
        <v>1242.074652</v>
      </c>
      <c r="AB91" s="97">
        <f>IF($P91="2T1",'2018 GTCMHIC 2-Tier Rx Plans'!$C$31,IF($P91="2T2",'2018 GTCMHIC 2-Tier Rx Plans'!$D$31,IF($P91="2T3",'2018 GTCMHIC 2-Tier Rx Plans'!$E$31,IF($P91="3T3",'2018 GTCMHIC 3-Tier Rx Plans'!$C$31,IF($P91="3T5a",'2018 GTCMHIC 3-Tier Rx Plans'!$D$31,IF($P91="3T6",'2018 GTCMHIC 3-Tier Rx Plans'!$E$31,IF($P91="3T7",'2018 GTCMHIC 3-Tier Rx Plans'!$F$31,IF($P91="3T9",'2018 GTCMHIC 3-Tier Rx Plans'!$G$31,IF($P91="3T10",'2018 GTCMHIC 3-Tier Rx Plans'!$H$31,IF($P91="3T11",'2018 GTCMHIC 3-Tier Rx Plans'!$I$31,IF($P91="3T13",'2018 GTCMHIC 3-Tier Rx Plans'!$J$31,IF($W91="ACA-P",'2018 GTCMHIC Metal Level Plans'!$D$30,IF($W91="ACA-G",'2018 GTCMHIC Metal Level Plans'!$D$35,IF($W91="ACA-S",'2018 GTCMHIC Metal Level Plans'!$D$40,IF($W91="ACA-B",'2018 GTCMHIC Metal Level Plans'!$D$45," ")))))))))))))))</f>
        <v>317.14534800000001</v>
      </c>
      <c r="AC91" s="97">
        <f t="shared" si="3"/>
        <v>1559.22</v>
      </c>
    </row>
    <row r="92" spans="1:30" s="6" customFormat="1" ht="15.95" customHeight="1" x14ac:dyDescent="0.2">
      <c r="A92" s="243" t="s">
        <v>383</v>
      </c>
      <c r="B92" s="138">
        <v>25</v>
      </c>
      <c r="C92" s="108" t="s">
        <v>138</v>
      </c>
      <c r="D92" s="108" t="s">
        <v>365</v>
      </c>
      <c r="E92" s="238" t="s">
        <v>384</v>
      </c>
      <c r="F92" s="105" t="s">
        <v>142</v>
      </c>
      <c r="G92" s="60" t="s">
        <v>143</v>
      </c>
      <c r="H92" s="60" t="s">
        <v>386</v>
      </c>
      <c r="I92" s="62">
        <v>42736</v>
      </c>
      <c r="J92" s="22">
        <v>5</v>
      </c>
      <c r="K92" s="22">
        <v>35</v>
      </c>
      <c r="L92" s="22">
        <v>70</v>
      </c>
      <c r="M92" s="22">
        <v>10</v>
      </c>
      <c r="N92" s="22">
        <v>70</v>
      </c>
      <c r="O92" s="22">
        <v>140</v>
      </c>
      <c r="P92" s="22" t="s">
        <v>30</v>
      </c>
      <c r="Q92" s="107" t="s">
        <v>365</v>
      </c>
      <c r="R92" s="94">
        <v>0.2</v>
      </c>
      <c r="S92" s="22">
        <v>1800</v>
      </c>
      <c r="T92" s="22">
        <v>3600</v>
      </c>
      <c r="U92" s="22">
        <v>6000</v>
      </c>
      <c r="V92" s="22">
        <v>12000</v>
      </c>
      <c r="W92" s="107" t="s">
        <v>366</v>
      </c>
      <c r="X92" s="96">
        <f>IF($W92="MM1",'2018 GTCMHI Medical Plan Rates'!$R$12,IF($W92="MM2",'2018 GTCMHI Medical Plan Rates'!$R$13,IF($W92="MM3",'2018 GTCMHI Medical Plan Rates'!$R$14,IF($W92="MM5",'2018 GTCMHI Medical Plan Rates'!$R$15,IF($W92="MM6",'2018 GTCMHI Medical Plan Rates'!$R$16,IF($W92="MM7",'2018 GTCMHI Medical Plan Rates'!$R$17,IF($W92="PPO1",'2018 GTCMHI Medical Plan Rates'!$R$8,IF($W92="PPO2",'2018 GTCMHI Medical Plan Rates'!$R$9,IF($W92="PPO3",'2018 GTCMHI Medical Plan Rates'!$R$10,IF($W92="PPOT",'2018 GTCMHI Medical Plan Rates'!$R$11,IF($W92="ACA-P",'2018 GTCMHIC Metal Level Plans'!$C$29,IF($W92="ACA-G",'2018 GTCMHIC Metal Level Plans'!$C$34,IF($W92="ACA-S",'2018 GTCMHIC Metal Level Plans'!$C$39,IF($W92="ACA-B",'2018 GTCMHIC Metal Level Plans'!$C$44,IF($W92="MS-1",'Medicare Supplement Premiums'!$L$8,IF($W92="MS-2",'Medicare Supplement Premiums'!$L$9,IF($W92="MS-3",'Medicare Supplement Premiums'!$L$10,IF($W92="MS-4",'Medicare Supplement Premiums'!$L$11,IF($W92="MS-5",'Medicare Supplement Premiums'!$L$12," ")))))))))))))))))))</f>
        <v>332.18092544000001</v>
      </c>
      <c r="Y92" s="96">
        <f>IF($P92="2T1",'2018 GTCMHIC 2-Tier Rx Plans'!$C$30,IF($P92="2T2",'2018 GTCMHIC 2-Tier Rx Plans'!$D$30,IF($P92="2T3",'2018 GTCMHIC 2-Tier Rx Plans'!$E$30,IF($P92="3T3",'2018 GTCMHIC 3-Tier Rx Plans'!$C$30,IF($P92="3T5a",'2018 GTCMHIC 3-Tier Rx Plans'!$D$30,IF($P92="3T6",'2018 GTCMHIC 3-Tier Rx Plans'!$E$30,IF($P92="3T7",'2018 GTCMHIC 3-Tier Rx Plans'!$F$30,IF($P92="3T9",'2018 GTCMHIC 3-Tier Rx Plans'!$G$30,IF($P92="3T10",'2018 GTCMHIC 3-Tier Rx Plans'!$H$30,IF($P92="3T11",'2018 GTCMHIC 3-Tier Rx Plans'!$I$30,IF($P92="3T13",'2018 GTCMHIC 3-Tier Rx Plans'!$J$30,IF($W92="ACA-P",'2018 GTCMHIC Metal Level Plans'!$C$30,IF($W92="ACA-G",'2018 GTCMHIC Metal Level Plans'!$C$35,IF($W92="ACA-S",'2018 GTCMHIC Metal Level Plans'!$C$40,IF($W92="ACA-B",'2018 GTCMHIC Metal Level Plans'!$C$45,IF($W92="MS-1",'Medicare Supplement Premiums'!$M$8,IF($W92="MS-2",'Medicare Supplement Premiums'!$M$9,IF($W92="MS-3",'Medicare Supplement Premiums'!$M$10,IF($W92="MS-4",'Medicare Supplement Premiums'!$M$11,IF($W92="MS-5",'Medicare Supplement Premiums'!$M$12,IF($W92="MS-6",'Medicare Supplement Premiums'!$M$13," ")))))))))))))))))))))</f>
        <v>84.817474559999994</v>
      </c>
      <c r="Z92" s="96">
        <f t="shared" si="2"/>
        <v>416.9984</v>
      </c>
      <c r="AA92" s="96">
        <f>IF($W92="MM1",'2018 GTCMHI Medical Plan Rates'!$S$12,IF($W92="MM2",'2018 GTCMHI Medical Plan Rates'!$S$13,IF($W92="MM3",'2018 GTCMHI Medical Plan Rates'!$S$14,IF($W92="MM5",'2018 GTCMHI Medical Plan Rates'!$S$15,IF($W92="MM6",'2018 GTCMHI Medical Plan Rates'!$S$16,IF($W92="MM7",'2018 GTCMHI Medical Plan Rates'!$S$17,IF($W92="PPO1",'2018 GTCMHI Medical Plan Rates'!$S$8,IF($W92="PPO2",'2018 GTCMHI Medical Plan Rates'!$S$9,IF($W92="PPO3",'2018 GTCMHI Medical Plan Rates'!$S$10,IF($W92="PPOT",'2018 GTCMHI Medical Plan Rates'!$S$11,IF($W92="ACA-P",'2018 GTCMHIC Metal Level Plans'!$D$29,IF($W92="ACA-G",'2018 GTCMHIC Metal Level Plans'!$D$34,IF($W92="ACA-S",'2018 GTCMHIC Metal Level Plans'!$D$39,IF($W92="ACA-B",'2018 GTCMHIC Metal Level Plans'!$D$44,IF($W92="MS-1","n/a",IF($W92="MS-2",'Medicare Supplement Premiums'!$M$9,IF($W92="MS-3","n/a",IF($W92="MS-4","n/a",IF($W92="MS-5","n/a"," ")))))))))))))))))))</f>
        <v>863.65715072</v>
      </c>
      <c r="AB92" s="96">
        <f>IF($P92="2T1",'2018 GTCMHIC 2-Tier Rx Plans'!$C$31,IF($P92="2T2",'2018 GTCMHIC 2-Tier Rx Plans'!$D$31,IF($P92="2T3",'2018 GTCMHIC 2-Tier Rx Plans'!$E$31,IF($P92="3T3",'2018 GTCMHIC 3-Tier Rx Plans'!$C$31,IF($P92="3T5a",'2018 GTCMHIC 3-Tier Rx Plans'!$D$31,IF($P92="3T6",'2018 GTCMHIC 3-Tier Rx Plans'!$E$31,IF($P92="3T7",'2018 GTCMHIC 3-Tier Rx Plans'!$F$31,IF($P92="3T9",'2018 GTCMHIC 3-Tier Rx Plans'!$G$31,IF($P92="3T10",'2018 GTCMHIC 3-Tier Rx Plans'!$H$31,IF($P92="3T11",'2018 GTCMHIC 3-Tier Rx Plans'!$I$31,IF($P92="3T13",'2018 GTCMHIC 3-Tier Rx Plans'!$J$31,IF($W92="ACA-P",'2018 GTCMHIC Metal Level Plans'!$D$30,IF($W92="ACA-G",'2018 GTCMHIC Metal Level Plans'!$D$35,IF($W92="ACA-S",'2018 GTCMHIC Metal Level Plans'!$D$40,IF($W92="ACA-B",'2018 GTCMHIC Metal Level Plans'!$D$45," ")))))))))))))))</f>
        <v>220.52204928</v>
      </c>
      <c r="AC92" s="96">
        <f t="shared" si="3"/>
        <v>1084.1792</v>
      </c>
    </row>
    <row r="93" spans="1:30" s="6" customFormat="1" ht="15.95" customHeight="1" x14ac:dyDescent="0.2">
      <c r="A93" s="244"/>
      <c r="B93" s="139"/>
      <c r="C93" s="108" t="s">
        <v>139</v>
      </c>
      <c r="D93" s="108" t="s">
        <v>365</v>
      </c>
      <c r="E93" s="240"/>
      <c r="F93" s="105" t="s">
        <v>144</v>
      </c>
      <c r="G93" s="60" t="s">
        <v>152</v>
      </c>
      <c r="H93" s="60" t="s">
        <v>386</v>
      </c>
      <c r="I93" s="62">
        <v>42736</v>
      </c>
      <c r="J93" s="22">
        <v>5</v>
      </c>
      <c r="K93" s="22">
        <v>35</v>
      </c>
      <c r="L93" s="22">
        <v>70</v>
      </c>
      <c r="M93" s="22">
        <v>10</v>
      </c>
      <c r="N93" s="22">
        <v>70</v>
      </c>
      <c r="O93" s="22">
        <v>140</v>
      </c>
      <c r="P93" s="22" t="s">
        <v>30</v>
      </c>
      <c r="Q93" s="107" t="s">
        <v>365</v>
      </c>
      <c r="R93" s="94">
        <v>0.2</v>
      </c>
      <c r="S93" s="22">
        <v>1800</v>
      </c>
      <c r="T93" s="22">
        <v>3600</v>
      </c>
      <c r="U93" s="22">
        <v>6000</v>
      </c>
      <c r="V93" s="22">
        <v>12000</v>
      </c>
      <c r="W93" s="107" t="s">
        <v>366</v>
      </c>
      <c r="X93" s="96">
        <f>IF($W93="MM1",'2018 GTCMHI Medical Plan Rates'!$R$12,IF($W93="MM2",'2018 GTCMHI Medical Plan Rates'!$R$13,IF($W93="MM3",'2018 GTCMHI Medical Plan Rates'!$R$14,IF($W93="MM5",'2018 GTCMHI Medical Plan Rates'!$R$15,IF($W93="MM6",'2018 GTCMHI Medical Plan Rates'!$R$16,IF($W93="MM7",'2018 GTCMHI Medical Plan Rates'!$R$17,IF($W93="PPO1",'2018 GTCMHI Medical Plan Rates'!$R$8,IF($W93="PPO2",'2018 GTCMHI Medical Plan Rates'!$R$9,IF($W93="PPO3",'2018 GTCMHI Medical Plan Rates'!$R$10,IF($W93="PPOT",'2018 GTCMHI Medical Plan Rates'!$R$11,IF($W93="ACA-P",'2018 GTCMHIC Metal Level Plans'!$C$29,IF($W93="ACA-G",'2018 GTCMHIC Metal Level Plans'!$C$34,IF($W93="ACA-S",'2018 GTCMHIC Metal Level Plans'!$C$39,IF($W93="ACA-B",'2018 GTCMHIC Metal Level Plans'!$C$44,IF($W93="MS-1",'Medicare Supplement Premiums'!$L$8,IF($W93="MS-2",'Medicare Supplement Premiums'!$L$9,IF($W93="MS-3",'Medicare Supplement Premiums'!$L$10,IF($W93="MS-4",'Medicare Supplement Premiums'!$L$11,IF($W93="MS-5",'Medicare Supplement Premiums'!$L$12," ")))))))))))))))))))</f>
        <v>332.18092544000001</v>
      </c>
      <c r="Y93" s="96">
        <f>IF($P93="2T1",'2018 GTCMHIC 2-Tier Rx Plans'!$C$30,IF($P93="2T2",'2018 GTCMHIC 2-Tier Rx Plans'!$D$30,IF($P93="2T3",'2018 GTCMHIC 2-Tier Rx Plans'!$E$30,IF($P93="3T3",'2018 GTCMHIC 3-Tier Rx Plans'!$C$30,IF($P93="3T5a",'2018 GTCMHIC 3-Tier Rx Plans'!$D$30,IF($P93="3T6",'2018 GTCMHIC 3-Tier Rx Plans'!$E$30,IF($P93="3T7",'2018 GTCMHIC 3-Tier Rx Plans'!$F$30,IF($P93="3T9",'2018 GTCMHIC 3-Tier Rx Plans'!$G$30,IF($P93="3T10",'2018 GTCMHIC 3-Tier Rx Plans'!$H$30,IF($P93="3T11",'2018 GTCMHIC 3-Tier Rx Plans'!$I$30,IF($P93="3T13",'2018 GTCMHIC 3-Tier Rx Plans'!$J$30,IF($W93="ACA-P",'2018 GTCMHIC Metal Level Plans'!$C$30,IF($W93="ACA-G",'2018 GTCMHIC Metal Level Plans'!$C$35,IF($W93="ACA-S",'2018 GTCMHIC Metal Level Plans'!$C$40,IF($W93="ACA-B",'2018 GTCMHIC Metal Level Plans'!$C$45,IF($W93="MS-1",'Medicare Supplement Premiums'!$M$8,IF($W93="MS-2",'Medicare Supplement Premiums'!$M$9,IF($W93="MS-3",'Medicare Supplement Premiums'!$M$10,IF($W93="MS-4",'Medicare Supplement Premiums'!$M$11,IF($W93="MS-5",'Medicare Supplement Premiums'!$M$12,IF($W93="MS-6",'Medicare Supplement Premiums'!$M$13," ")))))))))))))))))))))</f>
        <v>84.817474559999994</v>
      </c>
      <c r="Z93" s="96">
        <f t="shared" si="2"/>
        <v>416.9984</v>
      </c>
      <c r="AA93" s="96">
        <f>IF($W93="MM1",'2018 GTCMHI Medical Plan Rates'!$S$12,IF($W93="MM2",'2018 GTCMHI Medical Plan Rates'!$S$13,IF($W93="MM3",'2018 GTCMHI Medical Plan Rates'!$S$14,IF($W93="MM5",'2018 GTCMHI Medical Plan Rates'!$S$15,IF($W93="MM6",'2018 GTCMHI Medical Plan Rates'!$S$16,IF($W93="MM7",'2018 GTCMHI Medical Plan Rates'!$S$17,IF($W93="PPO1",'2018 GTCMHI Medical Plan Rates'!$S$8,IF($W93="PPO2",'2018 GTCMHI Medical Plan Rates'!$S$9,IF($W93="PPO3",'2018 GTCMHI Medical Plan Rates'!$S$10,IF($W93="PPOT",'2018 GTCMHI Medical Plan Rates'!$S$11,IF($W93="ACA-P",'2018 GTCMHIC Metal Level Plans'!$D$29,IF($W93="ACA-G",'2018 GTCMHIC Metal Level Plans'!$D$34,IF($W93="ACA-S",'2018 GTCMHIC Metal Level Plans'!$D$39,IF($W93="ACA-B",'2018 GTCMHIC Metal Level Plans'!$D$44,IF($W93="MS-1","n/a",IF($W93="MS-2",'Medicare Supplement Premiums'!$M$9,IF($W93="MS-3","n/a",IF($W93="MS-4","n/a",IF($W93="MS-5","n/a"," ")))))))))))))))))))</f>
        <v>863.65715072</v>
      </c>
      <c r="AB93" s="96">
        <f>IF($P93="2T1",'2018 GTCMHIC 2-Tier Rx Plans'!$C$31,IF($P93="2T2",'2018 GTCMHIC 2-Tier Rx Plans'!$D$31,IF($P93="2T3",'2018 GTCMHIC 2-Tier Rx Plans'!$E$31,IF($P93="3T3",'2018 GTCMHIC 3-Tier Rx Plans'!$C$31,IF($P93="3T5a",'2018 GTCMHIC 3-Tier Rx Plans'!$D$31,IF($P93="3T6",'2018 GTCMHIC 3-Tier Rx Plans'!$E$31,IF($P93="3T7",'2018 GTCMHIC 3-Tier Rx Plans'!$F$31,IF($P93="3T9",'2018 GTCMHIC 3-Tier Rx Plans'!$G$31,IF($P93="3T10",'2018 GTCMHIC 3-Tier Rx Plans'!$H$31,IF($P93="3T11",'2018 GTCMHIC 3-Tier Rx Plans'!$I$31,IF($P93="3T13",'2018 GTCMHIC 3-Tier Rx Plans'!$J$31,IF($W93="ACA-P",'2018 GTCMHIC Metal Level Plans'!$D$30,IF($W93="ACA-G",'2018 GTCMHIC Metal Level Plans'!$D$35,IF($W93="ACA-S",'2018 GTCMHIC Metal Level Plans'!$D$40,IF($W93="ACA-B",'2018 GTCMHIC Metal Level Plans'!$D$45," ")))))))))))))))</f>
        <v>220.52204928</v>
      </c>
      <c r="AC93" s="96">
        <f t="shared" si="3"/>
        <v>1084.1792</v>
      </c>
    </row>
    <row r="94" spans="1:30" s="6" customFormat="1" ht="15.95" customHeight="1" x14ac:dyDescent="0.2">
      <c r="A94" s="7"/>
      <c r="B94" s="7"/>
      <c r="C94" s="7"/>
      <c r="D94" s="7"/>
      <c r="E94" s="7"/>
      <c r="F94" s="7"/>
      <c r="G94" s="7"/>
      <c r="H94" s="7"/>
      <c r="I94" s="16"/>
      <c r="J94" s="7"/>
      <c r="K94" s="7"/>
      <c r="L94" s="7"/>
      <c r="M94" s="7"/>
      <c r="N94" s="7"/>
      <c r="P94" s="8"/>
    </row>
    <row r="95" spans="1:30" s="7" customFormat="1" ht="15.95" customHeight="1" x14ac:dyDescent="0.2">
      <c r="A95" s="7" t="s">
        <v>94</v>
      </c>
      <c r="I95" s="16"/>
      <c r="P95" s="16"/>
    </row>
    <row r="96" spans="1:30" s="7" customFormat="1" ht="15.95" customHeight="1" x14ac:dyDescent="0.2">
      <c r="A96" s="7" t="s">
        <v>92</v>
      </c>
      <c r="I96" s="16"/>
      <c r="P96" s="16"/>
    </row>
    <row r="97" spans="1:16" x14ac:dyDescent="0.2">
      <c r="A97" s="1" t="s">
        <v>93</v>
      </c>
      <c r="C97" s="4"/>
      <c r="D97" s="4"/>
      <c r="E97" s="4"/>
      <c r="F97" s="4"/>
      <c r="G97" s="4"/>
      <c r="H97" s="4"/>
      <c r="I97" s="8"/>
      <c r="J97" s="4"/>
      <c r="K97" s="4"/>
      <c r="L97" s="4"/>
      <c r="M97" s="4"/>
      <c r="N97" s="4"/>
    </row>
    <row r="98" spans="1:16" x14ac:dyDescent="0.2">
      <c r="A98" s="4"/>
      <c r="B98" s="4"/>
      <c r="C98" s="4"/>
      <c r="D98" s="4"/>
      <c r="E98" s="4"/>
      <c r="F98" s="4"/>
      <c r="G98" s="4"/>
      <c r="H98" s="4"/>
      <c r="I98" s="8"/>
      <c r="J98" s="4"/>
      <c r="K98" s="4"/>
      <c r="L98" s="4"/>
      <c r="M98" s="4"/>
      <c r="N98" s="4"/>
    </row>
    <row r="99" spans="1:16" s="4" customFormat="1" x14ac:dyDescent="0.2">
      <c r="I99" s="8"/>
      <c r="P99" s="5"/>
    </row>
    <row r="100" spans="1:16" x14ac:dyDescent="0.2">
      <c r="A100" s="28"/>
      <c r="B100" s="28"/>
      <c r="C100" s="4"/>
      <c r="D100" s="4"/>
      <c r="E100" s="4"/>
      <c r="F100" s="4"/>
      <c r="G100" s="4"/>
      <c r="H100" s="4"/>
      <c r="I100" s="8"/>
      <c r="J100" s="4"/>
      <c r="K100" s="4"/>
      <c r="L100" s="4"/>
      <c r="M100" s="4"/>
      <c r="N100" s="4"/>
    </row>
    <row r="101" spans="1:16" x14ac:dyDescent="0.2">
      <c r="A101" s="28"/>
      <c r="B101" s="28"/>
      <c r="C101" s="4"/>
      <c r="D101" s="4"/>
      <c r="E101" s="4"/>
      <c r="F101" s="4"/>
      <c r="G101" s="4"/>
      <c r="H101" s="4"/>
      <c r="I101" s="8"/>
      <c r="J101" s="4"/>
      <c r="K101" s="4"/>
      <c r="L101" s="4"/>
      <c r="M101" s="4"/>
      <c r="N101" s="4"/>
    </row>
    <row r="103" spans="1:16" s="4" customFormat="1" x14ac:dyDescent="0.2">
      <c r="I103" s="8"/>
      <c r="P103" s="5"/>
    </row>
    <row r="105" spans="1:16" x14ac:dyDescent="0.2">
      <c r="A105" s="4"/>
      <c r="B105" s="4"/>
      <c r="C105" s="4"/>
      <c r="D105" s="4"/>
      <c r="E105" s="4"/>
      <c r="F105" s="4"/>
      <c r="G105" s="4"/>
      <c r="H105" s="4"/>
      <c r="I105" s="8"/>
      <c r="J105" s="4"/>
      <c r="K105" s="4"/>
      <c r="L105" s="4"/>
      <c r="M105" s="4"/>
      <c r="N105" s="4"/>
    </row>
    <row r="107" spans="1:16" s="4" customFormat="1" x14ac:dyDescent="0.2">
      <c r="I107" s="8"/>
      <c r="P107" s="5"/>
    </row>
    <row r="109" spans="1:16" x14ac:dyDescent="0.2">
      <c r="A109" s="4"/>
      <c r="B109" s="4"/>
      <c r="C109" s="4"/>
      <c r="D109" s="4"/>
      <c r="E109" s="4"/>
      <c r="F109" s="4"/>
      <c r="G109" s="4"/>
      <c r="H109" s="4"/>
      <c r="I109" s="8"/>
      <c r="J109" s="4"/>
      <c r="K109" s="4"/>
      <c r="L109" s="4"/>
      <c r="M109" s="4"/>
      <c r="N109" s="4"/>
    </row>
    <row r="110" spans="1:16" s="4" customFormat="1" x14ac:dyDescent="0.2">
      <c r="A110" s="1"/>
      <c r="B110" s="1"/>
      <c r="C110" s="1"/>
      <c r="D110" s="1"/>
      <c r="E110" s="1"/>
      <c r="F110" s="1"/>
      <c r="G110" s="1"/>
      <c r="H110" s="1"/>
      <c r="I110" s="16"/>
      <c r="J110" s="1"/>
      <c r="K110" s="1"/>
      <c r="L110" s="1"/>
      <c r="M110" s="1"/>
      <c r="N110" s="1"/>
      <c r="P110" s="5"/>
    </row>
    <row r="111" spans="1:16" s="4" customFormat="1" x14ac:dyDescent="0.2">
      <c r="I111" s="8"/>
      <c r="P111" s="5"/>
    </row>
    <row r="113" spans="1:16" x14ac:dyDescent="0.2">
      <c r="A113" s="4"/>
      <c r="B113" s="4"/>
      <c r="C113" s="4"/>
      <c r="D113" s="4"/>
      <c r="E113" s="4"/>
      <c r="F113" s="4"/>
      <c r="G113" s="4"/>
      <c r="H113" s="4"/>
      <c r="I113" s="8"/>
      <c r="J113" s="4"/>
      <c r="K113" s="4"/>
      <c r="L113" s="4"/>
      <c r="M113" s="4"/>
      <c r="N113" s="4"/>
    </row>
    <row r="114" spans="1:16" x14ac:dyDescent="0.2">
      <c r="A114" s="4"/>
      <c r="B114" s="4"/>
      <c r="C114" s="4"/>
      <c r="D114" s="4"/>
      <c r="E114" s="4"/>
      <c r="F114" s="4"/>
      <c r="G114" s="4"/>
      <c r="H114" s="4"/>
      <c r="I114" s="8"/>
      <c r="J114" s="4"/>
      <c r="K114" s="4"/>
      <c r="L114" s="4"/>
      <c r="M114" s="4"/>
      <c r="N114" s="4"/>
    </row>
    <row r="115" spans="1:16" s="4" customFormat="1" x14ac:dyDescent="0.2">
      <c r="I115" s="8"/>
      <c r="P115" s="5"/>
    </row>
  </sheetData>
  <mergeCells count="145">
    <mergeCell ref="B6:B8"/>
    <mergeCell ref="B58:B59"/>
    <mergeCell ref="B60:B61"/>
    <mergeCell ref="B62:B63"/>
    <mergeCell ref="B64:B65"/>
    <mergeCell ref="B66:B67"/>
    <mergeCell ref="B68:B69"/>
    <mergeCell ref="B70:B74"/>
    <mergeCell ref="B75:B76"/>
    <mergeCell ref="B42:B43"/>
    <mergeCell ref="B44:B46"/>
    <mergeCell ref="B47:B48"/>
    <mergeCell ref="C78:D78"/>
    <mergeCell ref="A70:A74"/>
    <mergeCell ref="E70:E74"/>
    <mergeCell ref="E79:E82"/>
    <mergeCell ref="E77:E78"/>
    <mergeCell ref="B92:B93"/>
    <mergeCell ref="A92:A93"/>
    <mergeCell ref="E92:E93"/>
    <mergeCell ref="B9:B32"/>
    <mergeCell ref="A47:A48"/>
    <mergeCell ref="C47:D47"/>
    <mergeCell ref="C48:D48"/>
    <mergeCell ref="E47:E48"/>
    <mergeCell ref="C44:D44"/>
    <mergeCell ref="C45:D45"/>
    <mergeCell ref="A44:A46"/>
    <mergeCell ref="E62:E63"/>
    <mergeCell ref="A64:A65"/>
    <mergeCell ref="E64:E65"/>
    <mergeCell ref="A66:A67"/>
    <mergeCell ref="E66:E67"/>
    <mergeCell ref="C75:D75"/>
    <mergeCell ref="E75:E76"/>
    <mergeCell ref="C76:D76"/>
    <mergeCell ref="C70:D70"/>
    <mergeCell ref="C71:D71"/>
    <mergeCell ref="E90:E91"/>
    <mergeCell ref="A90:A91"/>
    <mergeCell ref="C90:D90"/>
    <mergeCell ref="C91:D91"/>
    <mergeCell ref="E85:E87"/>
    <mergeCell ref="A88:A89"/>
    <mergeCell ref="C88:D88"/>
    <mergeCell ref="C89:D89"/>
    <mergeCell ref="E88:E89"/>
    <mergeCell ref="A85:A87"/>
    <mergeCell ref="B85:B87"/>
    <mergeCell ref="B88:B89"/>
    <mergeCell ref="B90:B91"/>
    <mergeCell ref="A83:A84"/>
    <mergeCell ref="C83:D83"/>
    <mergeCell ref="C84:D84"/>
    <mergeCell ref="E83:E84"/>
    <mergeCell ref="A79:A82"/>
    <mergeCell ref="B83:B84"/>
    <mergeCell ref="A77:A78"/>
    <mergeCell ref="B77:B78"/>
    <mergeCell ref="B79:B82"/>
    <mergeCell ref="E33:E39"/>
    <mergeCell ref="A33:A39"/>
    <mergeCell ref="A9:A32"/>
    <mergeCell ref="C50:D50"/>
    <mergeCell ref="A68:A69"/>
    <mergeCell ref="C68:D68"/>
    <mergeCell ref="A58:A59"/>
    <mergeCell ref="E58:E59"/>
    <mergeCell ref="C69:D69"/>
    <mergeCell ref="E68:E69"/>
    <mergeCell ref="B49:B50"/>
    <mergeCell ref="B51:B55"/>
    <mergeCell ref="B56:B57"/>
    <mergeCell ref="C24:D24"/>
    <mergeCell ref="B3:B5"/>
    <mergeCell ref="B33:B39"/>
    <mergeCell ref="B40:B41"/>
    <mergeCell ref="C77:D77"/>
    <mergeCell ref="A75:A76"/>
    <mergeCell ref="A60:A61"/>
    <mergeCell ref="E60:E61"/>
    <mergeCell ref="A62:A63"/>
    <mergeCell ref="E42:E43"/>
    <mergeCell ref="C20:D20"/>
    <mergeCell ref="C21:D21"/>
    <mergeCell ref="E44:E46"/>
    <mergeCell ref="E49:E50"/>
    <mergeCell ref="A51:A55"/>
    <mergeCell ref="E51:E55"/>
    <mergeCell ref="A56:A57"/>
    <mergeCell ref="C56:D56"/>
    <mergeCell ref="C57:D57"/>
    <mergeCell ref="E56:E57"/>
    <mergeCell ref="A49:A50"/>
    <mergeCell ref="C49:D49"/>
    <mergeCell ref="C25:D25"/>
    <mergeCell ref="C28:D28"/>
    <mergeCell ref="C27:D27"/>
    <mergeCell ref="J3:O3"/>
    <mergeCell ref="J4:L4"/>
    <mergeCell ref="M4:O4"/>
    <mergeCell ref="I3:I5"/>
    <mergeCell ref="E3:E5"/>
    <mergeCell ref="H3:H5"/>
    <mergeCell ref="C13:D13"/>
    <mergeCell ref="C15:D15"/>
    <mergeCell ref="C22:D22"/>
    <mergeCell ref="C9:D9"/>
    <mergeCell ref="C14:D14"/>
    <mergeCell ref="C11:D11"/>
    <mergeCell ref="C12:D12"/>
    <mergeCell ref="F56:F57"/>
    <mergeCell ref="F3:F5"/>
    <mergeCell ref="G3:G5"/>
    <mergeCell ref="A6:A8"/>
    <mergeCell ref="C7:D7"/>
    <mergeCell ref="C8:D8"/>
    <mergeCell ref="E6:E8"/>
    <mergeCell ref="F6:F8"/>
    <mergeCell ref="C10:D10"/>
    <mergeCell ref="C26:D26"/>
    <mergeCell ref="C16:D16"/>
    <mergeCell ref="C17:D17"/>
    <mergeCell ref="C18:D18"/>
    <mergeCell ref="C19:D19"/>
    <mergeCell ref="A3:A5"/>
    <mergeCell ref="A42:A43"/>
    <mergeCell ref="C42:D42"/>
    <mergeCell ref="C43:D43"/>
    <mergeCell ref="C6:D6"/>
    <mergeCell ref="C3:D5"/>
    <mergeCell ref="C23:D23"/>
    <mergeCell ref="E9:E32"/>
    <mergeCell ref="E40:E41"/>
    <mergeCell ref="A40:A41"/>
    <mergeCell ref="X4:Z4"/>
    <mergeCell ref="AA4:AC4"/>
    <mergeCell ref="X3:AC3"/>
    <mergeCell ref="P3:P5"/>
    <mergeCell ref="S4:T4"/>
    <mergeCell ref="U4:V4"/>
    <mergeCell ref="Q3:V3"/>
    <mergeCell ref="Q4:Q5"/>
    <mergeCell ref="R4:R5"/>
    <mergeCell ref="W3:W5"/>
  </mergeCells>
  <pageMargins left="0.1" right="0.1" top="0.25" bottom="0.5" header="0.3" footer="0.25"/>
  <pageSetup paperSize="5" scale="46" orientation="landscape" r:id="rId1"/>
  <headerFooter>
    <oddFooter>&amp;L&amp;"Times New Roman,Bold Italic"Prepared By: Locey and Cahill, LLC&amp;R&amp;"Times New Roman,Bold Italic"&amp;D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5"/>
  <sheetViews>
    <sheetView tabSelected="1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AE6" sqref="AE6"/>
    </sheetView>
  </sheetViews>
  <sheetFormatPr defaultRowHeight="12.75" x14ac:dyDescent="0.2"/>
  <cols>
    <col min="1" max="1" width="25.7109375" style="1" customWidth="1"/>
    <col min="2" max="2" width="32.7109375" style="1" customWidth="1"/>
    <col min="3" max="3" width="22.7109375" style="1" customWidth="1"/>
    <col min="4" max="7" width="15.7109375" style="1" customWidth="1"/>
    <col min="8" max="8" width="15.7109375" style="16" customWidth="1"/>
    <col min="9" max="14" width="10.7109375" style="1" customWidth="1"/>
    <col min="15" max="15" width="10.7109375" style="3" customWidth="1"/>
    <col min="16" max="16" width="14.7109375" style="1" customWidth="1"/>
    <col min="17" max="28" width="10.7109375" style="1" customWidth="1"/>
    <col min="29" max="29" width="9.42578125" style="1" customWidth="1"/>
    <col min="30" max="254" width="9.140625" style="1"/>
    <col min="255" max="255" width="10.7109375" style="1" bestFit="1" customWidth="1"/>
    <col min="256" max="256" width="25.28515625" style="1" customWidth="1"/>
    <col min="257" max="257" width="15" style="1" bestFit="1" customWidth="1"/>
    <col min="258" max="259" width="13.42578125" style="1" bestFit="1" customWidth="1"/>
    <col min="260" max="510" width="9.140625" style="1"/>
    <col min="511" max="511" width="10.7109375" style="1" bestFit="1" customWidth="1"/>
    <col min="512" max="512" width="25.28515625" style="1" customWidth="1"/>
    <col min="513" max="513" width="15" style="1" bestFit="1" customWidth="1"/>
    <col min="514" max="515" width="13.42578125" style="1" bestFit="1" customWidth="1"/>
    <col min="516" max="766" width="9.140625" style="1"/>
    <col min="767" max="767" width="10.7109375" style="1" bestFit="1" customWidth="1"/>
    <col min="768" max="768" width="25.28515625" style="1" customWidth="1"/>
    <col min="769" max="769" width="15" style="1" bestFit="1" customWidth="1"/>
    <col min="770" max="771" width="13.42578125" style="1" bestFit="1" customWidth="1"/>
    <col min="772" max="1022" width="9.140625" style="1"/>
    <col min="1023" max="1023" width="10.7109375" style="1" bestFit="1" customWidth="1"/>
    <col min="1024" max="1024" width="25.28515625" style="1" customWidth="1"/>
    <col min="1025" max="1025" width="15" style="1" bestFit="1" customWidth="1"/>
    <col min="1026" max="1027" width="13.42578125" style="1" bestFit="1" customWidth="1"/>
    <col min="1028" max="1278" width="9.140625" style="1"/>
    <col min="1279" max="1279" width="10.7109375" style="1" bestFit="1" customWidth="1"/>
    <col min="1280" max="1280" width="25.28515625" style="1" customWidth="1"/>
    <col min="1281" max="1281" width="15" style="1" bestFit="1" customWidth="1"/>
    <col min="1282" max="1283" width="13.42578125" style="1" bestFit="1" customWidth="1"/>
    <col min="1284" max="1534" width="9.140625" style="1"/>
    <col min="1535" max="1535" width="10.7109375" style="1" bestFit="1" customWidth="1"/>
    <col min="1536" max="1536" width="25.28515625" style="1" customWidth="1"/>
    <col min="1537" max="1537" width="15" style="1" bestFit="1" customWidth="1"/>
    <col min="1538" max="1539" width="13.42578125" style="1" bestFit="1" customWidth="1"/>
    <col min="1540" max="1790" width="9.140625" style="1"/>
    <col min="1791" max="1791" width="10.7109375" style="1" bestFit="1" customWidth="1"/>
    <col min="1792" max="1792" width="25.28515625" style="1" customWidth="1"/>
    <col min="1793" max="1793" width="15" style="1" bestFit="1" customWidth="1"/>
    <col min="1794" max="1795" width="13.42578125" style="1" bestFit="1" customWidth="1"/>
    <col min="1796" max="2046" width="9.140625" style="1"/>
    <col min="2047" max="2047" width="10.7109375" style="1" bestFit="1" customWidth="1"/>
    <col min="2048" max="2048" width="25.28515625" style="1" customWidth="1"/>
    <col min="2049" max="2049" width="15" style="1" bestFit="1" customWidth="1"/>
    <col min="2050" max="2051" width="13.42578125" style="1" bestFit="1" customWidth="1"/>
    <col min="2052" max="2302" width="9.140625" style="1"/>
    <col min="2303" max="2303" width="10.7109375" style="1" bestFit="1" customWidth="1"/>
    <col min="2304" max="2304" width="25.28515625" style="1" customWidth="1"/>
    <col min="2305" max="2305" width="15" style="1" bestFit="1" customWidth="1"/>
    <col min="2306" max="2307" width="13.42578125" style="1" bestFit="1" customWidth="1"/>
    <col min="2308" max="2558" width="9.140625" style="1"/>
    <col min="2559" max="2559" width="10.7109375" style="1" bestFit="1" customWidth="1"/>
    <col min="2560" max="2560" width="25.28515625" style="1" customWidth="1"/>
    <col min="2561" max="2561" width="15" style="1" bestFit="1" customWidth="1"/>
    <col min="2562" max="2563" width="13.42578125" style="1" bestFit="1" customWidth="1"/>
    <col min="2564" max="2814" width="9.140625" style="1"/>
    <col min="2815" max="2815" width="10.7109375" style="1" bestFit="1" customWidth="1"/>
    <col min="2816" max="2816" width="25.28515625" style="1" customWidth="1"/>
    <col min="2817" max="2817" width="15" style="1" bestFit="1" customWidth="1"/>
    <col min="2818" max="2819" width="13.42578125" style="1" bestFit="1" customWidth="1"/>
    <col min="2820" max="3070" width="9.140625" style="1"/>
    <col min="3071" max="3071" width="10.7109375" style="1" bestFit="1" customWidth="1"/>
    <col min="3072" max="3072" width="25.28515625" style="1" customWidth="1"/>
    <col min="3073" max="3073" width="15" style="1" bestFit="1" customWidth="1"/>
    <col min="3074" max="3075" width="13.42578125" style="1" bestFit="1" customWidth="1"/>
    <col min="3076" max="3326" width="9.140625" style="1"/>
    <col min="3327" max="3327" width="10.7109375" style="1" bestFit="1" customWidth="1"/>
    <col min="3328" max="3328" width="25.28515625" style="1" customWidth="1"/>
    <col min="3329" max="3329" width="15" style="1" bestFit="1" customWidth="1"/>
    <col min="3330" max="3331" width="13.42578125" style="1" bestFit="1" customWidth="1"/>
    <col min="3332" max="3582" width="9.140625" style="1"/>
    <col min="3583" max="3583" width="10.7109375" style="1" bestFit="1" customWidth="1"/>
    <col min="3584" max="3584" width="25.28515625" style="1" customWidth="1"/>
    <col min="3585" max="3585" width="15" style="1" bestFit="1" customWidth="1"/>
    <col min="3586" max="3587" width="13.42578125" style="1" bestFit="1" customWidth="1"/>
    <col min="3588" max="3838" width="9.140625" style="1"/>
    <col min="3839" max="3839" width="10.7109375" style="1" bestFit="1" customWidth="1"/>
    <col min="3840" max="3840" width="25.28515625" style="1" customWidth="1"/>
    <col min="3841" max="3841" width="15" style="1" bestFit="1" customWidth="1"/>
    <col min="3842" max="3843" width="13.42578125" style="1" bestFit="1" customWidth="1"/>
    <col min="3844" max="4094" width="9.140625" style="1"/>
    <col min="4095" max="4095" width="10.7109375" style="1" bestFit="1" customWidth="1"/>
    <col min="4096" max="4096" width="25.28515625" style="1" customWidth="1"/>
    <col min="4097" max="4097" width="15" style="1" bestFit="1" customWidth="1"/>
    <col min="4098" max="4099" width="13.42578125" style="1" bestFit="1" customWidth="1"/>
    <col min="4100" max="4350" width="9.140625" style="1"/>
    <col min="4351" max="4351" width="10.7109375" style="1" bestFit="1" customWidth="1"/>
    <col min="4352" max="4352" width="25.28515625" style="1" customWidth="1"/>
    <col min="4353" max="4353" width="15" style="1" bestFit="1" customWidth="1"/>
    <col min="4354" max="4355" width="13.42578125" style="1" bestFit="1" customWidth="1"/>
    <col min="4356" max="4606" width="9.140625" style="1"/>
    <col min="4607" max="4607" width="10.7109375" style="1" bestFit="1" customWidth="1"/>
    <col min="4608" max="4608" width="25.28515625" style="1" customWidth="1"/>
    <col min="4609" max="4609" width="15" style="1" bestFit="1" customWidth="1"/>
    <col min="4610" max="4611" width="13.42578125" style="1" bestFit="1" customWidth="1"/>
    <col min="4612" max="4862" width="9.140625" style="1"/>
    <col min="4863" max="4863" width="10.7109375" style="1" bestFit="1" customWidth="1"/>
    <col min="4864" max="4864" width="25.28515625" style="1" customWidth="1"/>
    <col min="4865" max="4865" width="15" style="1" bestFit="1" customWidth="1"/>
    <col min="4866" max="4867" width="13.42578125" style="1" bestFit="1" customWidth="1"/>
    <col min="4868" max="5118" width="9.140625" style="1"/>
    <col min="5119" max="5119" width="10.7109375" style="1" bestFit="1" customWidth="1"/>
    <col min="5120" max="5120" width="25.28515625" style="1" customWidth="1"/>
    <col min="5121" max="5121" width="15" style="1" bestFit="1" customWidth="1"/>
    <col min="5122" max="5123" width="13.42578125" style="1" bestFit="1" customWidth="1"/>
    <col min="5124" max="5374" width="9.140625" style="1"/>
    <col min="5375" max="5375" width="10.7109375" style="1" bestFit="1" customWidth="1"/>
    <col min="5376" max="5376" width="25.28515625" style="1" customWidth="1"/>
    <col min="5377" max="5377" width="15" style="1" bestFit="1" customWidth="1"/>
    <col min="5378" max="5379" width="13.42578125" style="1" bestFit="1" customWidth="1"/>
    <col min="5380" max="5630" width="9.140625" style="1"/>
    <col min="5631" max="5631" width="10.7109375" style="1" bestFit="1" customWidth="1"/>
    <col min="5632" max="5632" width="25.28515625" style="1" customWidth="1"/>
    <col min="5633" max="5633" width="15" style="1" bestFit="1" customWidth="1"/>
    <col min="5634" max="5635" width="13.42578125" style="1" bestFit="1" customWidth="1"/>
    <col min="5636" max="5886" width="9.140625" style="1"/>
    <col min="5887" max="5887" width="10.7109375" style="1" bestFit="1" customWidth="1"/>
    <col min="5888" max="5888" width="25.28515625" style="1" customWidth="1"/>
    <col min="5889" max="5889" width="15" style="1" bestFit="1" customWidth="1"/>
    <col min="5890" max="5891" width="13.42578125" style="1" bestFit="1" customWidth="1"/>
    <col min="5892" max="6142" width="9.140625" style="1"/>
    <col min="6143" max="6143" width="10.7109375" style="1" bestFit="1" customWidth="1"/>
    <col min="6144" max="6144" width="25.28515625" style="1" customWidth="1"/>
    <col min="6145" max="6145" width="15" style="1" bestFit="1" customWidth="1"/>
    <col min="6146" max="6147" width="13.42578125" style="1" bestFit="1" customWidth="1"/>
    <col min="6148" max="6398" width="9.140625" style="1"/>
    <col min="6399" max="6399" width="10.7109375" style="1" bestFit="1" customWidth="1"/>
    <col min="6400" max="6400" width="25.28515625" style="1" customWidth="1"/>
    <col min="6401" max="6401" width="15" style="1" bestFit="1" customWidth="1"/>
    <col min="6402" max="6403" width="13.42578125" style="1" bestFit="1" customWidth="1"/>
    <col min="6404" max="6654" width="9.140625" style="1"/>
    <col min="6655" max="6655" width="10.7109375" style="1" bestFit="1" customWidth="1"/>
    <col min="6656" max="6656" width="25.28515625" style="1" customWidth="1"/>
    <col min="6657" max="6657" width="15" style="1" bestFit="1" customWidth="1"/>
    <col min="6658" max="6659" width="13.42578125" style="1" bestFit="1" customWidth="1"/>
    <col min="6660" max="6910" width="9.140625" style="1"/>
    <col min="6911" max="6911" width="10.7109375" style="1" bestFit="1" customWidth="1"/>
    <col min="6912" max="6912" width="25.28515625" style="1" customWidth="1"/>
    <col min="6913" max="6913" width="15" style="1" bestFit="1" customWidth="1"/>
    <col min="6914" max="6915" width="13.42578125" style="1" bestFit="1" customWidth="1"/>
    <col min="6916" max="7166" width="9.140625" style="1"/>
    <col min="7167" max="7167" width="10.7109375" style="1" bestFit="1" customWidth="1"/>
    <col min="7168" max="7168" width="25.28515625" style="1" customWidth="1"/>
    <col min="7169" max="7169" width="15" style="1" bestFit="1" customWidth="1"/>
    <col min="7170" max="7171" width="13.42578125" style="1" bestFit="1" customWidth="1"/>
    <col min="7172" max="7422" width="9.140625" style="1"/>
    <col min="7423" max="7423" width="10.7109375" style="1" bestFit="1" customWidth="1"/>
    <col min="7424" max="7424" width="25.28515625" style="1" customWidth="1"/>
    <col min="7425" max="7425" width="15" style="1" bestFit="1" customWidth="1"/>
    <col min="7426" max="7427" width="13.42578125" style="1" bestFit="1" customWidth="1"/>
    <col min="7428" max="7678" width="9.140625" style="1"/>
    <col min="7679" max="7679" width="10.7109375" style="1" bestFit="1" customWidth="1"/>
    <col min="7680" max="7680" width="25.28515625" style="1" customWidth="1"/>
    <col min="7681" max="7681" width="15" style="1" bestFit="1" customWidth="1"/>
    <col min="7682" max="7683" width="13.42578125" style="1" bestFit="1" customWidth="1"/>
    <col min="7684" max="7934" width="9.140625" style="1"/>
    <col min="7935" max="7935" width="10.7109375" style="1" bestFit="1" customWidth="1"/>
    <col min="7936" max="7936" width="25.28515625" style="1" customWidth="1"/>
    <col min="7937" max="7937" width="15" style="1" bestFit="1" customWidth="1"/>
    <col min="7938" max="7939" width="13.42578125" style="1" bestFit="1" customWidth="1"/>
    <col min="7940" max="8190" width="9.140625" style="1"/>
    <col min="8191" max="8191" width="10.7109375" style="1" bestFit="1" customWidth="1"/>
    <col min="8192" max="8192" width="25.28515625" style="1" customWidth="1"/>
    <col min="8193" max="8193" width="15" style="1" bestFit="1" customWidth="1"/>
    <col min="8194" max="8195" width="13.42578125" style="1" bestFit="1" customWidth="1"/>
    <col min="8196" max="8446" width="9.140625" style="1"/>
    <col min="8447" max="8447" width="10.7109375" style="1" bestFit="1" customWidth="1"/>
    <col min="8448" max="8448" width="25.28515625" style="1" customWidth="1"/>
    <col min="8449" max="8449" width="15" style="1" bestFit="1" customWidth="1"/>
    <col min="8450" max="8451" width="13.42578125" style="1" bestFit="1" customWidth="1"/>
    <col min="8452" max="8702" width="9.140625" style="1"/>
    <col min="8703" max="8703" width="10.7109375" style="1" bestFit="1" customWidth="1"/>
    <col min="8704" max="8704" width="25.28515625" style="1" customWidth="1"/>
    <col min="8705" max="8705" width="15" style="1" bestFit="1" customWidth="1"/>
    <col min="8706" max="8707" width="13.42578125" style="1" bestFit="1" customWidth="1"/>
    <col min="8708" max="8958" width="9.140625" style="1"/>
    <col min="8959" max="8959" width="10.7109375" style="1" bestFit="1" customWidth="1"/>
    <col min="8960" max="8960" width="25.28515625" style="1" customWidth="1"/>
    <col min="8961" max="8961" width="15" style="1" bestFit="1" customWidth="1"/>
    <col min="8962" max="8963" width="13.42578125" style="1" bestFit="1" customWidth="1"/>
    <col min="8964" max="9214" width="9.140625" style="1"/>
    <col min="9215" max="9215" width="10.7109375" style="1" bestFit="1" customWidth="1"/>
    <col min="9216" max="9216" width="25.28515625" style="1" customWidth="1"/>
    <col min="9217" max="9217" width="15" style="1" bestFit="1" customWidth="1"/>
    <col min="9218" max="9219" width="13.42578125" style="1" bestFit="1" customWidth="1"/>
    <col min="9220" max="9470" width="9.140625" style="1"/>
    <col min="9471" max="9471" width="10.7109375" style="1" bestFit="1" customWidth="1"/>
    <col min="9472" max="9472" width="25.28515625" style="1" customWidth="1"/>
    <col min="9473" max="9473" width="15" style="1" bestFit="1" customWidth="1"/>
    <col min="9474" max="9475" width="13.42578125" style="1" bestFit="1" customWidth="1"/>
    <col min="9476" max="9726" width="9.140625" style="1"/>
    <col min="9727" max="9727" width="10.7109375" style="1" bestFit="1" customWidth="1"/>
    <col min="9728" max="9728" width="25.28515625" style="1" customWidth="1"/>
    <col min="9729" max="9729" width="15" style="1" bestFit="1" customWidth="1"/>
    <col min="9730" max="9731" width="13.42578125" style="1" bestFit="1" customWidth="1"/>
    <col min="9732" max="9982" width="9.140625" style="1"/>
    <col min="9983" max="9983" width="10.7109375" style="1" bestFit="1" customWidth="1"/>
    <col min="9984" max="9984" width="25.28515625" style="1" customWidth="1"/>
    <col min="9985" max="9985" width="15" style="1" bestFit="1" customWidth="1"/>
    <col min="9986" max="9987" width="13.42578125" style="1" bestFit="1" customWidth="1"/>
    <col min="9988" max="10238" width="9.140625" style="1"/>
    <col min="10239" max="10239" width="10.7109375" style="1" bestFit="1" customWidth="1"/>
    <col min="10240" max="10240" width="25.28515625" style="1" customWidth="1"/>
    <col min="10241" max="10241" width="15" style="1" bestFit="1" customWidth="1"/>
    <col min="10242" max="10243" width="13.42578125" style="1" bestFit="1" customWidth="1"/>
    <col min="10244" max="10494" width="9.140625" style="1"/>
    <col min="10495" max="10495" width="10.7109375" style="1" bestFit="1" customWidth="1"/>
    <col min="10496" max="10496" width="25.28515625" style="1" customWidth="1"/>
    <col min="10497" max="10497" width="15" style="1" bestFit="1" customWidth="1"/>
    <col min="10498" max="10499" width="13.42578125" style="1" bestFit="1" customWidth="1"/>
    <col min="10500" max="10750" width="9.140625" style="1"/>
    <col min="10751" max="10751" width="10.7109375" style="1" bestFit="1" customWidth="1"/>
    <col min="10752" max="10752" width="25.28515625" style="1" customWidth="1"/>
    <col min="10753" max="10753" width="15" style="1" bestFit="1" customWidth="1"/>
    <col min="10754" max="10755" width="13.42578125" style="1" bestFit="1" customWidth="1"/>
    <col min="10756" max="11006" width="9.140625" style="1"/>
    <col min="11007" max="11007" width="10.7109375" style="1" bestFit="1" customWidth="1"/>
    <col min="11008" max="11008" width="25.28515625" style="1" customWidth="1"/>
    <col min="11009" max="11009" width="15" style="1" bestFit="1" customWidth="1"/>
    <col min="11010" max="11011" width="13.42578125" style="1" bestFit="1" customWidth="1"/>
    <col min="11012" max="11262" width="9.140625" style="1"/>
    <col min="11263" max="11263" width="10.7109375" style="1" bestFit="1" customWidth="1"/>
    <col min="11264" max="11264" width="25.28515625" style="1" customWidth="1"/>
    <col min="11265" max="11265" width="15" style="1" bestFit="1" customWidth="1"/>
    <col min="11266" max="11267" width="13.42578125" style="1" bestFit="1" customWidth="1"/>
    <col min="11268" max="11518" width="9.140625" style="1"/>
    <col min="11519" max="11519" width="10.7109375" style="1" bestFit="1" customWidth="1"/>
    <col min="11520" max="11520" width="25.28515625" style="1" customWidth="1"/>
    <col min="11521" max="11521" width="15" style="1" bestFit="1" customWidth="1"/>
    <col min="11522" max="11523" width="13.42578125" style="1" bestFit="1" customWidth="1"/>
    <col min="11524" max="11774" width="9.140625" style="1"/>
    <col min="11775" max="11775" width="10.7109375" style="1" bestFit="1" customWidth="1"/>
    <col min="11776" max="11776" width="25.28515625" style="1" customWidth="1"/>
    <col min="11777" max="11777" width="15" style="1" bestFit="1" customWidth="1"/>
    <col min="11778" max="11779" width="13.42578125" style="1" bestFit="1" customWidth="1"/>
    <col min="11780" max="12030" width="9.140625" style="1"/>
    <col min="12031" max="12031" width="10.7109375" style="1" bestFit="1" customWidth="1"/>
    <col min="12032" max="12032" width="25.28515625" style="1" customWidth="1"/>
    <col min="12033" max="12033" width="15" style="1" bestFit="1" customWidth="1"/>
    <col min="12034" max="12035" width="13.42578125" style="1" bestFit="1" customWidth="1"/>
    <col min="12036" max="12286" width="9.140625" style="1"/>
    <col min="12287" max="12287" width="10.7109375" style="1" bestFit="1" customWidth="1"/>
    <col min="12288" max="12288" width="25.28515625" style="1" customWidth="1"/>
    <col min="12289" max="12289" width="15" style="1" bestFit="1" customWidth="1"/>
    <col min="12290" max="12291" width="13.42578125" style="1" bestFit="1" customWidth="1"/>
    <col min="12292" max="12542" width="9.140625" style="1"/>
    <col min="12543" max="12543" width="10.7109375" style="1" bestFit="1" customWidth="1"/>
    <col min="12544" max="12544" width="25.28515625" style="1" customWidth="1"/>
    <col min="12545" max="12545" width="15" style="1" bestFit="1" customWidth="1"/>
    <col min="12546" max="12547" width="13.42578125" style="1" bestFit="1" customWidth="1"/>
    <col min="12548" max="12798" width="9.140625" style="1"/>
    <col min="12799" max="12799" width="10.7109375" style="1" bestFit="1" customWidth="1"/>
    <col min="12800" max="12800" width="25.28515625" style="1" customWidth="1"/>
    <col min="12801" max="12801" width="15" style="1" bestFit="1" customWidth="1"/>
    <col min="12802" max="12803" width="13.42578125" style="1" bestFit="1" customWidth="1"/>
    <col min="12804" max="13054" width="9.140625" style="1"/>
    <col min="13055" max="13055" width="10.7109375" style="1" bestFit="1" customWidth="1"/>
    <col min="13056" max="13056" width="25.28515625" style="1" customWidth="1"/>
    <col min="13057" max="13057" width="15" style="1" bestFit="1" customWidth="1"/>
    <col min="13058" max="13059" width="13.42578125" style="1" bestFit="1" customWidth="1"/>
    <col min="13060" max="13310" width="9.140625" style="1"/>
    <col min="13311" max="13311" width="10.7109375" style="1" bestFit="1" customWidth="1"/>
    <col min="13312" max="13312" width="25.28515625" style="1" customWidth="1"/>
    <col min="13313" max="13313" width="15" style="1" bestFit="1" customWidth="1"/>
    <col min="13314" max="13315" width="13.42578125" style="1" bestFit="1" customWidth="1"/>
    <col min="13316" max="13566" width="9.140625" style="1"/>
    <col min="13567" max="13567" width="10.7109375" style="1" bestFit="1" customWidth="1"/>
    <col min="13568" max="13568" width="25.28515625" style="1" customWidth="1"/>
    <col min="13569" max="13569" width="15" style="1" bestFit="1" customWidth="1"/>
    <col min="13570" max="13571" width="13.42578125" style="1" bestFit="1" customWidth="1"/>
    <col min="13572" max="13822" width="9.140625" style="1"/>
    <col min="13823" max="13823" width="10.7109375" style="1" bestFit="1" customWidth="1"/>
    <col min="13824" max="13824" width="25.28515625" style="1" customWidth="1"/>
    <col min="13825" max="13825" width="15" style="1" bestFit="1" customWidth="1"/>
    <col min="13826" max="13827" width="13.42578125" style="1" bestFit="1" customWidth="1"/>
    <col min="13828" max="14078" width="9.140625" style="1"/>
    <col min="14079" max="14079" width="10.7109375" style="1" bestFit="1" customWidth="1"/>
    <col min="14080" max="14080" width="25.28515625" style="1" customWidth="1"/>
    <col min="14081" max="14081" width="15" style="1" bestFit="1" customWidth="1"/>
    <col min="14082" max="14083" width="13.42578125" style="1" bestFit="1" customWidth="1"/>
    <col min="14084" max="14334" width="9.140625" style="1"/>
    <col min="14335" max="14335" width="10.7109375" style="1" bestFit="1" customWidth="1"/>
    <col min="14336" max="14336" width="25.28515625" style="1" customWidth="1"/>
    <col min="14337" max="14337" width="15" style="1" bestFit="1" customWidth="1"/>
    <col min="14338" max="14339" width="13.42578125" style="1" bestFit="1" customWidth="1"/>
    <col min="14340" max="14590" width="9.140625" style="1"/>
    <col min="14591" max="14591" width="10.7109375" style="1" bestFit="1" customWidth="1"/>
    <col min="14592" max="14592" width="25.28515625" style="1" customWidth="1"/>
    <col min="14593" max="14593" width="15" style="1" bestFit="1" customWidth="1"/>
    <col min="14594" max="14595" width="13.42578125" style="1" bestFit="1" customWidth="1"/>
    <col min="14596" max="14846" width="9.140625" style="1"/>
    <col min="14847" max="14847" width="10.7109375" style="1" bestFit="1" customWidth="1"/>
    <col min="14848" max="14848" width="25.28515625" style="1" customWidth="1"/>
    <col min="14849" max="14849" width="15" style="1" bestFit="1" customWidth="1"/>
    <col min="14850" max="14851" width="13.42578125" style="1" bestFit="1" customWidth="1"/>
    <col min="14852" max="15102" width="9.140625" style="1"/>
    <col min="15103" max="15103" width="10.7109375" style="1" bestFit="1" customWidth="1"/>
    <col min="15104" max="15104" width="25.28515625" style="1" customWidth="1"/>
    <col min="15105" max="15105" width="15" style="1" bestFit="1" customWidth="1"/>
    <col min="15106" max="15107" width="13.42578125" style="1" bestFit="1" customWidth="1"/>
    <col min="15108" max="15358" width="9.140625" style="1"/>
    <col min="15359" max="15359" width="10.7109375" style="1" bestFit="1" customWidth="1"/>
    <col min="15360" max="15360" width="25.28515625" style="1" customWidth="1"/>
    <col min="15361" max="15361" width="15" style="1" bestFit="1" customWidth="1"/>
    <col min="15362" max="15363" width="13.42578125" style="1" bestFit="1" customWidth="1"/>
    <col min="15364" max="15614" width="9.140625" style="1"/>
    <col min="15615" max="15615" width="10.7109375" style="1" bestFit="1" customWidth="1"/>
    <col min="15616" max="15616" width="25.28515625" style="1" customWidth="1"/>
    <col min="15617" max="15617" width="15" style="1" bestFit="1" customWidth="1"/>
    <col min="15618" max="15619" width="13.42578125" style="1" bestFit="1" customWidth="1"/>
    <col min="15620" max="15870" width="9.140625" style="1"/>
    <col min="15871" max="15871" width="10.7109375" style="1" bestFit="1" customWidth="1"/>
    <col min="15872" max="15872" width="25.28515625" style="1" customWidth="1"/>
    <col min="15873" max="15873" width="15" style="1" bestFit="1" customWidth="1"/>
    <col min="15874" max="15875" width="13.42578125" style="1" bestFit="1" customWidth="1"/>
    <col min="15876" max="16126" width="9.140625" style="1"/>
    <col min="16127" max="16127" width="10.7109375" style="1" bestFit="1" customWidth="1"/>
    <col min="16128" max="16128" width="25.28515625" style="1" customWidth="1"/>
    <col min="16129" max="16129" width="15" style="1" bestFit="1" customWidth="1"/>
    <col min="16130" max="16131" width="13.42578125" style="1" bestFit="1" customWidth="1"/>
    <col min="16132" max="16384" width="9.140625" style="1"/>
  </cols>
  <sheetData>
    <row r="1" spans="1:28" s="6" customFormat="1" ht="20.100000000000001" customHeight="1" x14ac:dyDescent="0.2">
      <c r="A1" s="12" t="s">
        <v>0</v>
      </c>
      <c r="B1" s="12"/>
      <c r="H1" s="8"/>
      <c r="O1" s="8"/>
    </row>
    <row r="2" spans="1:28" s="6" customFormat="1" ht="20.100000000000001" customHeight="1" x14ac:dyDescent="0.2">
      <c r="A2" s="6" t="s">
        <v>389</v>
      </c>
      <c r="H2" s="8"/>
      <c r="O2" s="8"/>
    </row>
    <row r="3" spans="1:28" s="7" customFormat="1" ht="20.100000000000001" customHeight="1" x14ac:dyDescent="0.2">
      <c r="A3" s="242" t="s">
        <v>114</v>
      </c>
      <c r="B3" s="247" t="s">
        <v>134</v>
      </c>
      <c r="C3" s="282"/>
      <c r="D3" s="248"/>
      <c r="E3" s="228" t="s">
        <v>136</v>
      </c>
      <c r="F3" s="228" t="s">
        <v>137</v>
      </c>
      <c r="G3" s="228" t="s">
        <v>163</v>
      </c>
      <c r="H3" s="228" t="s">
        <v>115</v>
      </c>
      <c r="I3" s="256" t="s">
        <v>34</v>
      </c>
      <c r="J3" s="257"/>
      <c r="K3" s="257"/>
      <c r="L3" s="257"/>
      <c r="M3" s="257"/>
      <c r="N3" s="258"/>
      <c r="O3" s="225" t="s">
        <v>79</v>
      </c>
      <c r="P3" s="224" t="s">
        <v>16</v>
      </c>
      <c r="Q3" s="224"/>
      <c r="R3" s="224"/>
      <c r="S3" s="224"/>
      <c r="T3" s="224"/>
      <c r="U3" s="224"/>
      <c r="V3" s="225" t="s">
        <v>80</v>
      </c>
      <c r="W3" s="224" t="s">
        <v>388</v>
      </c>
      <c r="X3" s="224"/>
      <c r="Y3" s="224"/>
      <c r="Z3" s="224"/>
      <c r="AA3" s="224"/>
      <c r="AB3" s="224"/>
    </row>
    <row r="4" spans="1:28" s="7" customFormat="1" ht="20.100000000000001" customHeight="1" x14ac:dyDescent="0.2">
      <c r="A4" s="242"/>
      <c r="B4" s="249"/>
      <c r="C4" s="283"/>
      <c r="D4" s="250"/>
      <c r="E4" s="232"/>
      <c r="F4" s="232"/>
      <c r="G4" s="232"/>
      <c r="H4" s="232"/>
      <c r="I4" s="256" t="s">
        <v>35</v>
      </c>
      <c r="J4" s="257"/>
      <c r="K4" s="258"/>
      <c r="L4" s="256" t="s">
        <v>36</v>
      </c>
      <c r="M4" s="257"/>
      <c r="N4" s="258"/>
      <c r="O4" s="226"/>
      <c r="P4" s="228" t="s">
        <v>74</v>
      </c>
      <c r="Q4" s="228" t="s">
        <v>76</v>
      </c>
      <c r="R4" s="224" t="s">
        <v>77</v>
      </c>
      <c r="S4" s="224"/>
      <c r="T4" s="224" t="s">
        <v>78</v>
      </c>
      <c r="U4" s="224"/>
      <c r="V4" s="226"/>
      <c r="W4" s="224" t="s">
        <v>1</v>
      </c>
      <c r="X4" s="224"/>
      <c r="Y4" s="224"/>
      <c r="Z4" s="224" t="s">
        <v>2</v>
      </c>
      <c r="AA4" s="224"/>
      <c r="AB4" s="224"/>
    </row>
    <row r="5" spans="1:28" s="8" customFormat="1" ht="20.100000000000001" customHeight="1" x14ac:dyDescent="0.2">
      <c r="A5" s="242"/>
      <c r="B5" s="251"/>
      <c r="C5" s="284"/>
      <c r="D5" s="252"/>
      <c r="E5" s="229"/>
      <c r="F5" s="229"/>
      <c r="G5" s="229"/>
      <c r="H5" s="229"/>
      <c r="I5" s="11" t="s">
        <v>7</v>
      </c>
      <c r="J5" s="11" t="s">
        <v>8</v>
      </c>
      <c r="K5" s="56" t="s">
        <v>9</v>
      </c>
      <c r="L5" s="11" t="s">
        <v>7</v>
      </c>
      <c r="M5" s="11" t="s">
        <v>8</v>
      </c>
      <c r="N5" s="56" t="s">
        <v>9</v>
      </c>
      <c r="O5" s="227"/>
      <c r="P5" s="229"/>
      <c r="Q5" s="229"/>
      <c r="R5" s="56" t="s">
        <v>1</v>
      </c>
      <c r="S5" s="56" t="s">
        <v>2</v>
      </c>
      <c r="T5" s="56" t="s">
        <v>1</v>
      </c>
      <c r="U5" s="56" t="s">
        <v>2</v>
      </c>
      <c r="V5" s="227"/>
      <c r="W5" s="17" t="s">
        <v>31</v>
      </c>
      <c r="X5" s="17" t="s">
        <v>32</v>
      </c>
      <c r="Y5" s="17" t="s">
        <v>22</v>
      </c>
      <c r="Z5" s="17" t="s">
        <v>31</v>
      </c>
      <c r="AA5" s="17" t="s">
        <v>32</v>
      </c>
      <c r="AB5" s="17" t="s">
        <v>22</v>
      </c>
    </row>
    <row r="6" spans="1:28" s="16" customFormat="1" ht="20.100000000000001" customHeight="1" x14ac:dyDescent="0.2">
      <c r="A6" s="280" t="s">
        <v>311</v>
      </c>
      <c r="B6" s="290" t="s">
        <v>252</v>
      </c>
      <c r="C6" s="63" t="s">
        <v>232</v>
      </c>
      <c r="D6" s="288" t="s">
        <v>46</v>
      </c>
      <c r="E6" s="60" t="s">
        <v>239</v>
      </c>
      <c r="F6" s="60" t="s">
        <v>143</v>
      </c>
      <c r="G6" s="60" t="s">
        <v>240</v>
      </c>
      <c r="H6" s="90">
        <v>40544</v>
      </c>
      <c r="I6" s="22">
        <v>5</v>
      </c>
      <c r="J6" s="22">
        <v>20</v>
      </c>
      <c r="K6" s="22">
        <v>35</v>
      </c>
      <c r="L6" s="22">
        <v>10</v>
      </c>
      <c r="M6" s="22">
        <v>40</v>
      </c>
      <c r="N6" s="22">
        <v>70</v>
      </c>
      <c r="O6" s="22" t="s">
        <v>67</v>
      </c>
      <c r="P6" s="21" t="s">
        <v>82</v>
      </c>
      <c r="Q6" s="22">
        <v>10</v>
      </c>
      <c r="R6" s="22" t="s">
        <v>30</v>
      </c>
      <c r="S6" s="22" t="s">
        <v>30</v>
      </c>
      <c r="T6" s="22" t="s">
        <v>30</v>
      </c>
      <c r="U6" s="22" t="s">
        <v>30</v>
      </c>
      <c r="V6" s="21" t="s">
        <v>53</v>
      </c>
      <c r="W6" s="20">
        <f>IF($V6="MM1",'2018 GTCMHI Medical Plan Rates'!$R$12,IF($V6="MM2",'2018 GTCMHI Medical Plan Rates'!$R$13,IF($V6="MM3",'2018 GTCMHI Medical Plan Rates'!$R$14,IF($V6="MM5",'2018 GTCMHI Medical Plan Rates'!$R$15,IF($V6="MM6",'2018 GTCMHI Medical Plan Rates'!$R$16,IF($V6="MM7",'2018 GTCMHI Medical Plan Rates'!$R$17,IF($V6="PPO1",'2018 GTCMHI Medical Plan Rates'!$R$8,IF($V6="PPO2",'2018 GTCMHI Medical Plan Rates'!$R$9,IF($V6="PPO3",'2018 GTCMHI Medical Plan Rates'!$R$10,IF($V6="PPOT",'2018 GTCMHI Medical Plan Rates'!$R$11,IF($V6="ACA-P",'2018 GTCMHIC Metal Level Plans'!$C$29,IF($V6="ACA-G",'2018 GTCMHIC Metal Level Plans'!$C$34,IF($V6="ACA-S",'2018 GTCMHIC Metal Level Plans'!$C$39,IF($V6="ACA-B",'2018 GTCMHIC Metal Level Plans'!$C$44," "))))))))))))))</f>
        <v>700.39</v>
      </c>
      <c r="X6" s="20">
        <f>IF($O6="3T3",'2018 GTCMHIC 3-Tier Rx Plans'!$C$30,IF($O6="3T5a",'2018 GTCMHIC 3-Tier Rx Plans'!$D$30,IF($O6="3T6",'2018 GTCMHIC 3-Tier Rx Plans'!$E$30,IF($O6="3T7",'2018 GTCMHIC 3-Tier Rx Plans'!$F$30,IF($O6="3T8",'2018 GTCMHI Medical Plan Rates'!#REF!,IF($O6="3T9",'2018 GTCMHIC 3-Tier Rx Plans'!$G$30,IF($O6="3T10",'2018 GTCMHIC 3-Tier Rx Plans'!$H$30,IF($O6="3T11",'2018 GTCMHIC 3-Tier Rx Plans'!$I$30,IF($O6="3T13",'2018 GTCMHIC 3-Tier Rx Plans'!$J$30,IF($O6="ACA-P",'2018 GTCMHIC Metal Level Plans'!$C$30,IF($O6="ACA-G",'2018 GTCMHIC Metal Level Plans'!$C$35,IF($O6="ACA-S",'2018 GTCMHIC Metal Level Plans'!$C$40,IF($O6="ACA-B",'2018 GTCMHIC Metal Level Plans'!$C$45," ")))))))))))))</f>
        <v>177.13</v>
      </c>
      <c r="Y6" s="20">
        <f t="shared" ref="Y6" si="0">+W6+X6</f>
        <v>877.52</v>
      </c>
      <c r="Z6" s="20">
        <f>IF($V6="MM1",'2018 GTCMHI Medical Plan Rates'!$S$12,IF($V6="MM2",'2018 GTCMHI Medical Plan Rates'!$S$13,IF($V6="MM3",'2018 GTCMHI Medical Plan Rates'!$S$14,IF($V6="MM4",'2018 GTCMHI Medical Plan Rates'!#REF!,IF($V6="MM5",'2018 GTCMHI Medical Plan Rates'!$S$15,IF($V6="MM6",'2018 GTCMHI Medical Plan Rates'!$S$16,IF($V6="MM7",'2018 GTCMHI Medical Plan Rates'!$S$17,IF($V6="PPO1",'2018 GTCMHI Medical Plan Rates'!$S$8,IF($V6="PPO2",'2018 GTCMHI Medical Plan Rates'!$S$9,IF($V6="PPO3",'2018 GTCMHI Medical Plan Rates'!$S$10,IF($V6="PPOT",'2018 GTCMHI Medical Plan Rates'!$S$11,IF($V6="ACA-P",'2018 GTCMHIC Metal Level Plans'!$D$29,IF($V6="ACA-G",'2018 GTCMHIC Metal Level Plans'!$D$34,IF($V6="ACA-S",'2018 GTCMHIC Metal Level Plans'!$D$39,IF($V6="ACA-B",'2018 GTCMHIC Metal Level Plans'!$D$44," ")))))))))))))))</f>
        <v>1515.96</v>
      </c>
      <c r="AA6" s="20">
        <f>IF($O6="3T3",'2018 GTCMHIC 3-Tier Rx Plans'!$C$31,IF($O6="3T5a",'2018 GTCMHIC 3-Tier Rx Plans'!$D$31,IF($O6="3T6",'2018 GTCMHIC 3-Tier Rx Plans'!$E$31,IF($O6="3T7",'2018 GTCMHIC 3-Tier Rx Plans'!$F$31,IF($O6="3T8",'2018 GTCMHI Medical Plan Rates'!#REF!,IF($O6="3T9",'2018 GTCMHIC 3-Tier Rx Plans'!$G$31,IF($O6="3T10",'2018 GTCMHIC 3-Tier Rx Plans'!$H$31,IF($O6="3T11",'2018 GTCMHIC 3-Tier Rx Plans'!$I$31,IF($O6="3T13",'2018 GTCMHIC 3-Tier Rx Plans'!$J$31,IF($O6="ACA-P",'2018 GTCMHIC Metal Level Plans'!$D$30,IF($O6="ACA-G",'2018 GTCMHIC Metal Level Plans'!$D$35,IF($O6="ACA-S",'2018 GTCMHIC Metal Level Plans'!$D$40,IF($O6="ACA-B",'2018 GTCMHIC Metal Level Plans'!$D$45," ")))))))))))))</f>
        <v>383.97</v>
      </c>
      <c r="AB6" s="20">
        <f t="shared" ref="AB6" si="1">+Z6+AA6</f>
        <v>1899.93</v>
      </c>
    </row>
    <row r="7" spans="1:28" s="16" customFormat="1" ht="20.100000000000001" customHeight="1" x14ac:dyDescent="0.2">
      <c r="A7" s="280"/>
      <c r="B7" s="290"/>
      <c r="C7" s="63" t="s">
        <v>241</v>
      </c>
      <c r="D7" s="288"/>
      <c r="E7" s="60" t="s">
        <v>242</v>
      </c>
      <c r="F7" s="60" t="s">
        <v>152</v>
      </c>
      <c r="G7" s="60" t="s">
        <v>240</v>
      </c>
      <c r="H7" s="90">
        <v>40544</v>
      </c>
      <c r="I7" s="22">
        <v>5</v>
      </c>
      <c r="J7" s="22">
        <v>20</v>
      </c>
      <c r="K7" s="22">
        <v>35</v>
      </c>
      <c r="L7" s="22">
        <v>10</v>
      </c>
      <c r="M7" s="22">
        <v>40</v>
      </c>
      <c r="N7" s="22">
        <v>70</v>
      </c>
      <c r="O7" s="22" t="s">
        <v>67</v>
      </c>
      <c r="P7" s="21" t="s">
        <v>82</v>
      </c>
      <c r="Q7" s="22">
        <v>10</v>
      </c>
      <c r="R7" s="22" t="s">
        <v>30</v>
      </c>
      <c r="S7" s="22" t="s">
        <v>30</v>
      </c>
      <c r="T7" s="22" t="s">
        <v>30</v>
      </c>
      <c r="U7" s="22" t="s">
        <v>30</v>
      </c>
      <c r="V7" s="21" t="s">
        <v>53</v>
      </c>
      <c r="W7" s="20">
        <f>IF($V7="MM1",'2018 GTCMHI Medical Plan Rates'!$R$12,IF($V7="MM2",'2018 GTCMHI Medical Plan Rates'!$R$13,IF($V7="MM3",'2018 GTCMHI Medical Plan Rates'!$R$14,IF($V7="MM5",'2018 GTCMHI Medical Plan Rates'!$R$15,IF($V7="MM6",'2018 GTCMHI Medical Plan Rates'!$R$16,IF($V7="MM7",'2018 GTCMHI Medical Plan Rates'!$R$17,IF($V7="PPO1",'2018 GTCMHI Medical Plan Rates'!$R$8,IF($V7="PPO2",'2018 GTCMHI Medical Plan Rates'!$R$9,IF($V7="PPO3",'2018 GTCMHI Medical Plan Rates'!$R$10,IF($V7="PPOT",'2018 GTCMHI Medical Plan Rates'!$R$11,IF($V7="ACA-P",'2018 GTCMHIC Metal Level Plans'!$C$29,IF($V7="ACA-G",'2018 GTCMHIC Metal Level Plans'!$C$34,IF($V7="ACA-S",'2018 GTCMHIC Metal Level Plans'!$C$39,IF($V7="ACA-B",'2018 GTCMHIC Metal Level Plans'!$C$44," "))))))))))))))</f>
        <v>700.39</v>
      </c>
      <c r="X7" s="20">
        <f>IF($O7="3T3",'2018 GTCMHIC 3-Tier Rx Plans'!$C$30,IF($O7="3T5a",'2018 GTCMHIC 3-Tier Rx Plans'!$D$30,IF($O7="3T6",'2018 GTCMHIC 3-Tier Rx Plans'!$E$30,IF($O7="3T7",'2018 GTCMHIC 3-Tier Rx Plans'!$F$30,IF($O7="3T8",'2018 GTCMHI Medical Plan Rates'!#REF!,IF($O7="3T9",'2018 GTCMHIC 3-Tier Rx Plans'!$G$30,IF($O7="3T10",'2018 GTCMHIC 3-Tier Rx Plans'!$H$30,IF($O7="3T11",'2018 GTCMHIC 3-Tier Rx Plans'!$I$30,IF($O7="3T13",'2018 GTCMHIC 3-Tier Rx Plans'!$J$30,IF($O7="ACA-P",'2018 GTCMHIC Metal Level Plans'!$C$30,IF($O7="ACA-G",'2018 GTCMHIC Metal Level Plans'!$C$35,IF($O7="ACA-S",'2018 GTCMHIC Metal Level Plans'!$C$40,IF($O7="ACA-B",'2018 GTCMHIC Metal Level Plans'!$C$45," ")))))))))))))</f>
        <v>177.13</v>
      </c>
      <c r="Y7" s="20">
        <f t="shared" ref="Y7:Y70" si="2">+W7+X7</f>
        <v>877.52</v>
      </c>
      <c r="Z7" s="20">
        <f>IF($V7="MM1",'2018 GTCMHI Medical Plan Rates'!$S$12,IF($V7="MM2",'2018 GTCMHI Medical Plan Rates'!$S$13,IF($V7="MM3",'2018 GTCMHI Medical Plan Rates'!$S$14,IF($V7="MM4",'2018 GTCMHI Medical Plan Rates'!#REF!,IF($V7="MM5",'2018 GTCMHI Medical Plan Rates'!$S$15,IF($V7="MM6",'2018 GTCMHI Medical Plan Rates'!$S$16,IF($V7="MM7",'2018 GTCMHI Medical Plan Rates'!$S$17,IF($V7="PPO1",'2018 GTCMHI Medical Plan Rates'!$S$8,IF($V7="PPO2",'2018 GTCMHI Medical Plan Rates'!$S$9,IF($V7="PPO3",'2018 GTCMHI Medical Plan Rates'!$S$10,IF($V7="PPOT",'2018 GTCMHI Medical Plan Rates'!$S$11,IF($V7="ACA-P",'2018 GTCMHIC Metal Level Plans'!$D$29,IF($V7="ACA-G",'2018 GTCMHIC Metal Level Plans'!$D$34,IF($V7="ACA-S",'2018 GTCMHIC Metal Level Plans'!$D$39,IF($V7="ACA-B",'2018 GTCMHIC Metal Level Plans'!$D$44," ")))))))))))))))</f>
        <v>1515.96</v>
      </c>
      <c r="AA7" s="20">
        <f>IF($O7="3T3",'2018 GTCMHIC 3-Tier Rx Plans'!$C$31,IF($O7="3T5a",'2018 GTCMHIC 3-Tier Rx Plans'!$D$31,IF($O7="3T6",'2018 GTCMHIC 3-Tier Rx Plans'!$E$31,IF($O7="3T7",'2018 GTCMHIC 3-Tier Rx Plans'!$F$31,IF($O7="3T8",'2018 GTCMHI Medical Plan Rates'!#REF!,IF($O7="3T9",'2018 GTCMHIC 3-Tier Rx Plans'!$G$31,IF($O7="3T10",'2018 GTCMHIC 3-Tier Rx Plans'!$H$31,IF($O7="3T11",'2018 GTCMHIC 3-Tier Rx Plans'!$I$31,IF($O7="3T13",'2018 GTCMHIC 3-Tier Rx Plans'!$J$31,IF($O7="ACA-P",'2018 GTCMHIC Metal Level Plans'!$D$30,IF($O7="ACA-G",'2018 GTCMHIC Metal Level Plans'!$D$35,IF($O7="ACA-S",'2018 GTCMHIC Metal Level Plans'!$D$40,IF($O7="ACA-B",'2018 GTCMHIC Metal Level Plans'!$D$45," ")))))))))))))</f>
        <v>383.97</v>
      </c>
      <c r="AB7" s="20">
        <f t="shared" ref="AB7:AB70" si="3">+Z7+AA7</f>
        <v>1899.93</v>
      </c>
    </row>
    <row r="8" spans="1:28" s="16" customFormat="1" ht="20.100000000000001" customHeight="1" x14ac:dyDescent="0.2">
      <c r="A8" s="280"/>
      <c r="B8" s="290"/>
      <c r="C8" s="63" t="s">
        <v>243</v>
      </c>
      <c r="D8" s="288" t="s">
        <v>37</v>
      </c>
      <c r="E8" s="60" t="s">
        <v>250</v>
      </c>
      <c r="F8" s="60" t="s">
        <v>251</v>
      </c>
      <c r="G8" s="60" t="s">
        <v>236</v>
      </c>
      <c r="H8" s="90">
        <v>40544</v>
      </c>
      <c r="I8" s="22">
        <v>5</v>
      </c>
      <c r="J8" s="22">
        <v>20</v>
      </c>
      <c r="K8" s="22">
        <v>35</v>
      </c>
      <c r="L8" s="22">
        <v>10</v>
      </c>
      <c r="M8" s="22">
        <v>40</v>
      </c>
      <c r="N8" s="22">
        <v>70</v>
      </c>
      <c r="O8" s="22" t="s">
        <v>67</v>
      </c>
      <c r="P8" s="21" t="s">
        <v>75</v>
      </c>
      <c r="Q8" s="22" t="s">
        <v>30</v>
      </c>
      <c r="R8" s="22">
        <v>100</v>
      </c>
      <c r="S8" s="22">
        <v>200</v>
      </c>
      <c r="T8" s="22">
        <v>750</v>
      </c>
      <c r="U8" s="22">
        <v>2250</v>
      </c>
      <c r="V8" s="21" t="s">
        <v>58</v>
      </c>
      <c r="W8" s="20">
        <f>IF($V8="MM1",'2018 GTCMHI Medical Plan Rates'!$R$12,IF($V8="MM2",'2018 GTCMHI Medical Plan Rates'!$R$13,IF($V8="MM3",'2018 GTCMHI Medical Plan Rates'!$R$14,IF($V8="MM5",'2018 GTCMHI Medical Plan Rates'!$R$15,IF($V8="MM6",'2018 GTCMHI Medical Plan Rates'!$R$16,IF($V8="MM7",'2018 GTCMHI Medical Plan Rates'!$R$17,IF($V8="PPO1",'2018 GTCMHI Medical Plan Rates'!$R$8,IF($V8="PPO2",'2018 GTCMHI Medical Plan Rates'!$R$9,IF($V8="PPO3",'2018 GTCMHI Medical Plan Rates'!$R$10,IF($V8="PPOT",'2018 GTCMHI Medical Plan Rates'!$R$11,IF($V8="ACA-P",'2018 GTCMHIC Metal Level Plans'!$C$29,IF($V8="ACA-G",'2018 GTCMHIC Metal Level Plans'!$C$34,IF($V8="ACA-S",'2018 GTCMHIC Metal Level Plans'!$C$39,IF($V8="ACA-B",'2018 GTCMHIC Metal Level Plans'!$C$44," "))))))))))))))</f>
        <v>701.64</v>
      </c>
      <c r="X8" s="20">
        <f>IF($O8="3T3",'2018 GTCMHIC 3-Tier Rx Plans'!$C$30,IF($O8="3T5a",'2018 GTCMHIC 3-Tier Rx Plans'!$D$30,IF($O8="3T6",'2018 GTCMHIC 3-Tier Rx Plans'!$E$30,IF($O8="3T7",'2018 GTCMHIC 3-Tier Rx Plans'!$F$30,IF($O8="3T8",'2018 GTCMHI Medical Plan Rates'!#REF!,IF($O8="3T9",'2018 GTCMHIC 3-Tier Rx Plans'!$G$30,IF($O8="3T10",'2018 GTCMHIC 3-Tier Rx Plans'!$H$30,IF($O8="3T11",'2018 GTCMHIC 3-Tier Rx Plans'!$I$30,IF($O8="3T13",'2018 GTCMHIC 3-Tier Rx Plans'!$J$30,IF($O8="ACA-P",'2018 GTCMHIC Metal Level Plans'!$C$30,IF($O8="ACA-G",'2018 GTCMHIC Metal Level Plans'!$C$35,IF($O8="ACA-S",'2018 GTCMHIC Metal Level Plans'!$C$40,IF($O8="ACA-B",'2018 GTCMHIC Metal Level Plans'!$C$45," ")))))))))))))</f>
        <v>177.13</v>
      </c>
      <c r="Y8" s="20">
        <f t="shared" si="2"/>
        <v>878.77</v>
      </c>
      <c r="Z8" s="20">
        <f>IF($V8="MM1",'2018 GTCMHI Medical Plan Rates'!$S$12,IF($V8="MM2",'2018 GTCMHI Medical Plan Rates'!$S$13,IF($V8="MM3",'2018 GTCMHI Medical Plan Rates'!$S$14,IF($V8="MM4",'2018 GTCMHI Medical Plan Rates'!#REF!,IF($V8="MM5",'2018 GTCMHI Medical Plan Rates'!$S$15,IF($V8="MM6",'2018 GTCMHI Medical Plan Rates'!$S$16,IF($V8="MM7",'2018 GTCMHI Medical Plan Rates'!$S$17,IF($V8="PPO1",'2018 GTCMHI Medical Plan Rates'!$S$8,IF($V8="PPO2",'2018 GTCMHI Medical Plan Rates'!$S$9,IF($V8="PPO3",'2018 GTCMHI Medical Plan Rates'!$S$10,IF($V8="PPOT",'2018 GTCMHI Medical Plan Rates'!$S$11,IF($V8="ACA-P",'2018 GTCMHIC Metal Level Plans'!$D$29,IF($V8="ACA-G",'2018 GTCMHIC Metal Level Plans'!$D$34,IF($V8="ACA-S",'2018 GTCMHIC Metal Level Plans'!$D$39,IF($V8="ACA-B",'2018 GTCMHIC Metal Level Plans'!$D$44," ")))))))))))))))</f>
        <v>1520.59</v>
      </c>
      <c r="AA8" s="20">
        <f>IF($O8="3T3",'2018 GTCMHIC 3-Tier Rx Plans'!$C$31,IF($O8="3T5a",'2018 GTCMHIC 3-Tier Rx Plans'!$D$31,IF($O8="3T6",'2018 GTCMHIC 3-Tier Rx Plans'!$E$31,IF($O8="3T7",'2018 GTCMHIC 3-Tier Rx Plans'!$F$31,IF($O8="3T8",'2018 GTCMHI Medical Plan Rates'!#REF!,IF($O8="3T9",'2018 GTCMHIC 3-Tier Rx Plans'!$G$31,IF($O8="3T10",'2018 GTCMHIC 3-Tier Rx Plans'!$H$31,IF($O8="3T11",'2018 GTCMHIC 3-Tier Rx Plans'!$I$31,IF($O8="3T13",'2018 GTCMHIC 3-Tier Rx Plans'!$J$31,IF($O8="ACA-P",'2018 GTCMHIC Metal Level Plans'!$D$30,IF($O8="ACA-G",'2018 GTCMHIC Metal Level Plans'!$D$35,IF($O8="ACA-S",'2018 GTCMHIC Metal Level Plans'!$D$40,IF($O8="ACA-B",'2018 GTCMHIC Metal Level Plans'!$D$45," ")))))))))))))</f>
        <v>383.97</v>
      </c>
      <c r="AB8" s="20">
        <f t="shared" si="3"/>
        <v>1904.56</v>
      </c>
    </row>
    <row r="9" spans="1:28" s="16" customFormat="1" ht="20.100000000000001" customHeight="1" x14ac:dyDescent="0.2">
      <c r="A9" s="280"/>
      <c r="B9" s="290"/>
      <c r="C9" s="63" t="s">
        <v>244</v>
      </c>
      <c r="D9" s="288"/>
      <c r="E9" s="60" t="s">
        <v>250</v>
      </c>
      <c r="F9" s="60" t="s">
        <v>251</v>
      </c>
      <c r="G9" s="60" t="s">
        <v>236</v>
      </c>
      <c r="H9" s="90">
        <v>40544</v>
      </c>
      <c r="I9" s="22">
        <v>5</v>
      </c>
      <c r="J9" s="22">
        <v>20</v>
      </c>
      <c r="K9" s="22">
        <v>35</v>
      </c>
      <c r="L9" s="22">
        <v>10</v>
      </c>
      <c r="M9" s="22">
        <v>40</v>
      </c>
      <c r="N9" s="22">
        <v>70</v>
      </c>
      <c r="O9" s="22" t="s">
        <v>67</v>
      </c>
      <c r="P9" s="21" t="s">
        <v>75</v>
      </c>
      <c r="Q9" s="22" t="s">
        <v>30</v>
      </c>
      <c r="R9" s="22">
        <v>100</v>
      </c>
      <c r="S9" s="22">
        <v>200</v>
      </c>
      <c r="T9" s="22">
        <v>750</v>
      </c>
      <c r="U9" s="22">
        <v>2250</v>
      </c>
      <c r="V9" s="21" t="s">
        <v>58</v>
      </c>
      <c r="W9" s="20">
        <f>IF($V9="MM1",'2018 GTCMHI Medical Plan Rates'!$R$12,IF($V9="MM2",'2018 GTCMHI Medical Plan Rates'!$R$13,IF($V9="MM3",'2018 GTCMHI Medical Plan Rates'!$R$14,IF($V9="MM5",'2018 GTCMHI Medical Plan Rates'!$R$15,IF($V9="MM6",'2018 GTCMHI Medical Plan Rates'!$R$16,IF($V9="MM7",'2018 GTCMHI Medical Plan Rates'!$R$17,IF($V9="PPO1",'2018 GTCMHI Medical Plan Rates'!$R$8,IF($V9="PPO2",'2018 GTCMHI Medical Plan Rates'!$R$9,IF($V9="PPO3",'2018 GTCMHI Medical Plan Rates'!$R$10,IF($V9="PPOT",'2018 GTCMHI Medical Plan Rates'!$R$11,IF($V9="ACA-P",'2018 GTCMHIC Metal Level Plans'!$C$29,IF($V9="ACA-G",'2018 GTCMHIC Metal Level Plans'!$C$34,IF($V9="ACA-S",'2018 GTCMHIC Metal Level Plans'!$C$39,IF($V9="ACA-B",'2018 GTCMHIC Metal Level Plans'!$C$44," "))))))))))))))</f>
        <v>701.64</v>
      </c>
      <c r="X9" s="20">
        <f>IF($O9="3T3",'2018 GTCMHIC 3-Tier Rx Plans'!$C$30,IF($O9="3T5a",'2018 GTCMHIC 3-Tier Rx Plans'!$D$30,IF($O9="3T6",'2018 GTCMHIC 3-Tier Rx Plans'!$E$30,IF($O9="3T7",'2018 GTCMHIC 3-Tier Rx Plans'!$F$30,IF($O9="3T8",'2018 GTCMHI Medical Plan Rates'!#REF!,IF($O9="3T9",'2018 GTCMHIC 3-Tier Rx Plans'!$G$30,IF($O9="3T10",'2018 GTCMHIC 3-Tier Rx Plans'!$H$30,IF($O9="3T11",'2018 GTCMHIC 3-Tier Rx Plans'!$I$30,IF($O9="3T13",'2018 GTCMHIC 3-Tier Rx Plans'!$J$30,IF($O9="ACA-P",'2018 GTCMHIC Metal Level Plans'!$C$30,IF($O9="ACA-G",'2018 GTCMHIC Metal Level Plans'!$C$35,IF($O9="ACA-S",'2018 GTCMHIC Metal Level Plans'!$C$40,IF($O9="ACA-B",'2018 GTCMHIC Metal Level Plans'!$C$45," ")))))))))))))</f>
        <v>177.13</v>
      </c>
      <c r="Y9" s="20">
        <f t="shared" si="2"/>
        <v>878.77</v>
      </c>
      <c r="Z9" s="20">
        <f>IF($V9="MM1",'2018 GTCMHI Medical Plan Rates'!$S$12,IF($V9="MM2",'2018 GTCMHI Medical Plan Rates'!$S$13,IF($V9="MM3",'2018 GTCMHI Medical Plan Rates'!$S$14,IF($V9="MM4",'2018 GTCMHI Medical Plan Rates'!#REF!,IF($V9="MM5",'2018 GTCMHI Medical Plan Rates'!$S$15,IF($V9="MM6",'2018 GTCMHI Medical Plan Rates'!$S$16,IF($V9="MM7",'2018 GTCMHI Medical Plan Rates'!$S$17,IF($V9="PPO1",'2018 GTCMHI Medical Plan Rates'!$S$8,IF($V9="PPO2",'2018 GTCMHI Medical Plan Rates'!$S$9,IF($V9="PPO3",'2018 GTCMHI Medical Plan Rates'!$S$10,IF($V9="PPOT",'2018 GTCMHI Medical Plan Rates'!$S$11,IF($V9="ACA-P",'2018 GTCMHIC Metal Level Plans'!$D$29,IF($V9="ACA-G",'2018 GTCMHIC Metal Level Plans'!$D$34,IF($V9="ACA-S",'2018 GTCMHIC Metal Level Plans'!$D$39,IF($V9="ACA-B",'2018 GTCMHIC Metal Level Plans'!$D$44," ")))))))))))))))</f>
        <v>1520.59</v>
      </c>
      <c r="AA9" s="20">
        <f>IF($O9="3T3",'2018 GTCMHIC 3-Tier Rx Plans'!$C$31,IF($O9="3T5a",'2018 GTCMHIC 3-Tier Rx Plans'!$D$31,IF($O9="3T6",'2018 GTCMHIC 3-Tier Rx Plans'!$E$31,IF($O9="3T7",'2018 GTCMHIC 3-Tier Rx Plans'!$F$31,IF($O9="3T8",'2018 GTCMHI Medical Plan Rates'!#REF!,IF($O9="3T9",'2018 GTCMHIC 3-Tier Rx Plans'!$G$31,IF($O9="3T10",'2018 GTCMHIC 3-Tier Rx Plans'!$H$31,IF($O9="3T11",'2018 GTCMHIC 3-Tier Rx Plans'!$I$31,IF($O9="3T13",'2018 GTCMHIC 3-Tier Rx Plans'!$J$31,IF($O9="ACA-P",'2018 GTCMHIC Metal Level Plans'!$D$30,IF($O9="ACA-G",'2018 GTCMHIC Metal Level Plans'!$D$35,IF($O9="ACA-S",'2018 GTCMHIC Metal Level Plans'!$D$40,IF($O9="ACA-B",'2018 GTCMHIC Metal Level Plans'!$D$45," ")))))))))))))</f>
        <v>383.97</v>
      </c>
      <c r="AB9" s="20">
        <f t="shared" si="3"/>
        <v>1904.56</v>
      </c>
    </row>
    <row r="10" spans="1:28" s="7" customFormat="1" ht="20.100000000000001" customHeight="1" x14ac:dyDescent="0.2">
      <c r="A10" s="280"/>
      <c r="B10" s="290"/>
      <c r="C10" s="26" t="s">
        <v>245</v>
      </c>
      <c r="D10" s="288"/>
      <c r="E10" s="60" t="s">
        <v>250</v>
      </c>
      <c r="F10" s="60" t="s">
        <v>251</v>
      </c>
      <c r="G10" s="60" t="s">
        <v>236</v>
      </c>
      <c r="H10" s="90">
        <v>40544</v>
      </c>
      <c r="I10" s="22">
        <v>5</v>
      </c>
      <c r="J10" s="22">
        <v>20</v>
      </c>
      <c r="K10" s="22">
        <v>35</v>
      </c>
      <c r="L10" s="22">
        <v>10</v>
      </c>
      <c r="M10" s="22">
        <v>40</v>
      </c>
      <c r="N10" s="22">
        <v>70</v>
      </c>
      <c r="O10" s="22" t="s">
        <v>67</v>
      </c>
      <c r="P10" s="21" t="s">
        <v>75</v>
      </c>
      <c r="Q10" s="22" t="s">
        <v>30</v>
      </c>
      <c r="R10" s="22">
        <v>100</v>
      </c>
      <c r="S10" s="22">
        <v>200</v>
      </c>
      <c r="T10" s="22">
        <v>750</v>
      </c>
      <c r="U10" s="22">
        <v>2250</v>
      </c>
      <c r="V10" s="21" t="s">
        <v>58</v>
      </c>
      <c r="W10" s="20">
        <f>IF($V10="MM1",'2018 GTCMHI Medical Plan Rates'!$R$12,IF($V10="MM2",'2018 GTCMHI Medical Plan Rates'!$R$13,IF($V10="MM3",'2018 GTCMHI Medical Plan Rates'!$R$14,IF($V10="MM5",'2018 GTCMHI Medical Plan Rates'!$R$15,IF($V10="MM6",'2018 GTCMHI Medical Plan Rates'!$R$16,IF($V10="MM7",'2018 GTCMHI Medical Plan Rates'!$R$17,IF($V10="PPO1",'2018 GTCMHI Medical Plan Rates'!$R$8,IF($V10="PPO2",'2018 GTCMHI Medical Plan Rates'!$R$9,IF($V10="PPO3",'2018 GTCMHI Medical Plan Rates'!$R$10,IF($V10="PPOT",'2018 GTCMHI Medical Plan Rates'!$R$11,IF($V10="ACA-P",'2018 GTCMHIC Metal Level Plans'!$C$29,IF($V10="ACA-G",'2018 GTCMHIC Metal Level Plans'!$C$34,IF($V10="ACA-S",'2018 GTCMHIC Metal Level Plans'!$C$39,IF($V10="ACA-B",'2018 GTCMHIC Metal Level Plans'!$C$44," "))))))))))))))</f>
        <v>701.64</v>
      </c>
      <c r="X10" s="20">
        <f>IF($O10="3T3",'2018 GTCMHIC 3-Tier Rx Plans'!$C$30,IF($O10="3T5a",'2018 GTCMHIC 3-Tier Rx Plans'!$D$30,IF($O10="3T6",'2018 GTCMHIC 3-Tier Rx Plans'!$E$30,IF($O10="3T7",'2018 GTCMHIC 3-Tier Rx Plans'!$F$30,IF($O10="3T8",'2018 GTCMHI Medical Plan Rates'!#REF!,IF($O10="3T9",'2018 GTCMHIC 3-Tier Rx Plans'!$G$30,IF($O10="3T10",'2018 GTCMHIC 3-Tier Rx Plans'!$H$30,IF($O10="3T11",'2018 GTCMHIC 3-Tier Rx Plans'!$I$30,IF($O10="3T13",'2018 GTCMHIC 3-Tier Rx Plans'!$J$30,IF($O10="ACA-P",'2018 GTCMHIC Metal Level Plans'!$C$30,IF($O10="ACA-G",'2018 GTCMHIC Metal Level Plans'!$C$35,IF($O10="ACA-S",'2018 GTCMHIC Metal Level Plans'!$C$40,IF($O10="ACA-B",'2018 GTCMHIC Metal Level Plans'!$C$45," ")))))))))))))</f>
        <v>177.13</v>
      </c>
      <c r="Y10" s="20">
        <f t="shared" si="2"/>
        <v>878.77</v>
      </c>
      <c r="Z10" s="20">
        <f>IF($V10="MM1",'2018 GTCMHI Medical Plan Rates'!$S$12,IF($V10="MM2",'2018 GTCMHI Medical Plan Rates'!$S$13,IF($V10="MM3",'2018 GTCMHI Medical Plan Rates'!$S$14,IF($V10="MM4",'2018 GTCMHI Medical Plan Rates'!#REF!,IF($V10="MM5",'2018 GTCMHI Medical Plan Rates'!$S$15,IF($V10="MM6",'2018 GTCMHI Medical Plan Rates'!$S$16,IF($V10="MM7",'2018 GTCMHI Medical Plan Rates'!$S$17,IF($V10="PPO1",'2018 GTCMHI Medical Plan Rates'!$S$8,IF($V10="PPO2",'2018 GTCMHI Medical Plan Rates'!$S$9,IF($V10="PPO3",'2018 GTCMHI Medical Plan Rates'!$S$10,IF($V10="PPOT",'2018 GTCMHI Medical Plan Rates'!$S$11,IF($V10="ACA-P",'2018 GTCMHIC Metal Level Plans'!$D$29,IF($V10="ACA-G",'2018 GTCMHIC Metal Level Plans'!$D$34,IF($V10="ACA-S",'2018 GTCMHIC Metal Level Plans'!$D$39,IF($V10="ACA-B",'2018 GTCMHIC Metal Level Plans'!$D$44," ")))))))))))))))</f>
        <v>1520.59</v>
      </c>
      <c r="AA10" s="20">
        <f>IF($O10="3T3",'2018 GTCMHIC 3-Tier Rx Plans'!$C$31,IF($O10="3T5a",'2018 GTCMHIC 3-Tier Rx Plans'!$D$31,IF($O10="3T6",'2018 GTCMHIC 3-Tier Rx Plans'!$E$31,IF($O10="3T7",'2018 GTCMHIC 3-Tier Rx Plans'!$F$31,IF($O10="3T8",'2018 GTCMHI Medical Plan Rates'!#REF!,IF($O10="3T9",'2018 GTCMHIC 3-Tier Rx Plans'!$G$31,IF($O10="3T10",'2018 GTCMHIC 3-Tier Rx Plans'!$H$31,IF($O10="3T11",'2018 GTCMHIC 3-Tier Rx Plans'!$I$31,IF($O10="3T13",'2018 GTCMHIC 3-Tier Rx Plans'!$J$31,IF($O10="ACA-P",'2018 GTCMHIC Metal Level Plans'!$D$30,IF($O10="ACA-G",'2018 GTCMHIC Metal Level Plans'!$D$35,IF($O10="ACA-S",'2018 GTCMHIC Metal Level Plans'!$D$40,IF($O10="ACA-B",'2018 GTCMHIC Metal Level Plans'!$D$45," ")))))))))))))</f>
        <v>383.97</v>
      </c>
      <c r="AB10" s="20">
        <f t="shared" si="3"/>
        <v>1904.56</v>
      </c>
    </row>
    <row r="11" spans="1:28" s="7" customFormat="1" ht="20.100000000000001" customHeight="1" x14ac:dyDescent="0.2">
      <c r="A11" s="280"/>
      <c r="B11" s="290"/>
      <c r="C11" s="26" t="s">
        <v>246</v>
      </c>
      <c r="D11" s="288"/>
      <c r="E11" s="60" t="s">
        <v>250</v>
      </c>
      <c r="F11" s="60" t="s">
        <v>251</v>
      </c>
      <c r="G11" s="60" t="s">
        <v>236</v>
      </c>
      <c r="H11" s="90">
        <v>40544</v>
      </c>
      <c r="I11" s="22">
        <v>5</v>
      </c>
      <c r="J11" s="22">
        <v>20</v>
      </c>
      <c r="K11" s="22">
        <v>35</v>
      </c>
      <c r="L11" s="22">
        <v>10</v>
      </c>
      <c r="M11" s="22">
        <v>40</v>
      </c>
      <c r="N11" s="22">
        <v>70</v>
      </c>
      <c r="O11" s="22" t="s">
        <v>67</v>
      </c>
      <c r="P11" s="21" t="s">
        <v>75</v>
      </c>
      <c r="Q11" s="22" t="s">
        <v>30</v>
      </c>
      <c r="R11" s="22">
        <v>100</v>
      </c>
      <c r="S11" s="22">
        <v>200</v>
      </c>
      <c r="T11" s="22">
        <v>750</v>
      </c>
      <c r="U11" s="22">
        <v>2250</v>
      </c>
      <c r="V11" s="21" t="s">
        <v>58</v>
      </c>
      <c r="W11" s="20">
        <f>IF($V11="MM1",'2018 GTCMHI Medical Plan Rates'!$R$12,IF($V11="MM2",'2018 GTCMHI Medical Plan Rates'!$R$13,IF($V11="MM3",'2018 GTCMHI Medical Plan Rates'!$R$14,IF($V11="MM5",'2018 GTCMHI Medical Plan Rates'!$R$15,IF($V11="MM6",'2018 GTCMHI Medical Plan Rates'!$R$16,IF($V11="MM7",'2018 GTCMHI Medical Plan Rates'!$R$17,IF($V11="PPO1",'2018 GTCMHI Medical Plan Rates'!$R$8,IF($V11="PPO2",'2018 GTCMHI Medical Plan Rates'!$R$9,IF($V11="PPO3",'2018 GTCMHI Medical Plan Rates'!$R$10,IF($V11="PPOT",'2018 GTCMHI Medical Plan Rates'!$R$11,IF($V11="ACA-P",'2018 GTCMHIC Metal Level Plans'!$C$29,IF($V11="ACA-G",'2018 GTCMHIC Metal Level Plans'!$C$34,IF($V11="ACA-S",'2018 GTCMHIC Metal Level Plans'!$C$39,IF($V11="ACA-B",'2018 GTCMHIC Metal Level Plans'!$C$44," "))))))))))))))</f>
        <v>701.64</v>
      </c>
      <c r="X11" s="20">
        <f>IF($O11="3T3",'2018 GTCMHIC 3-Tier Rx Plans'!$C$30,IF($O11="3T5a",'2018 GTCMHIC 3-Tier Rx Plans'!$D$30,IF($O11="3T6",'2018 GTCMHIC 3-Tier Rx Plans'!$E$30,IF($O11="3T7",'2018 GTCMHIC 3-Tier Rx Plans'!$F$30,IF($O11="3T8",'2018 GTCMHI Medical Plan Rates'!#REF!,IF($O11="3T9",'2018 GTCMHIC 3-Tier Rx Plans'!$G$30,IF($O11="3T10",'2018 GTCMHIC 3-Tier Rx Plans'!$H$30,IF($O11="3T11",'2018 GTCMHIC 3-Tier Rx Plans'!$I$30,IF($O11="3T13",'2018 GTCMHIC 3-Tier Rx Plans'!$J$30,IF($O11="ACA-P",'2018 GTCMHIC Metal Level Plans'!$C$30,IF($O11="ACA-G",'2018 GTCMHIC Metal Level Plans'!$C$35,IF($O11="ACA-S",'2018 GTCMHIC Metal Level Plans'!$C$40,IF($O11="ACA-B",'2018 GTCMHIC Metal Level Plans'!$C$45," ")))))))))))))</f>
        <v>177.13</v>
      </c>
      <c r="Y11" s="20">
        <f t="shared" si="2"/>
        <v>878.77</v>
      </c>
      <c r="Z11" s="20">
        <f>IF($V11="MM1",'2018 GTCMHI Medical Plan Rates'!$S$12,IF($V11="MM2",'2018 GTCMHI Medical Plan Rates'!$S$13,IF($V11="MM3",'2018 GTCMHI Medical Plan Rates'!$S$14,IF($V11="MM4",'2018 GTCMHI Medical Plan Rates'!#REF!,IF($V11="MM5",'2018 GTCMHI Medical Plan Rates'!$S$15,IF($V11="MM6",'2018 GTCMHI Medical Plan Rates'!$S$16,IF($V11="MM7",'2018 GTCMHI Medical Plan Rates'!$S$17,IF($V11="PPO1",'2018 GTCMHI Medical Plan Rates'!$S$8,IF($V11="PPO2",'2018 GTCMHI Medical Plan Rates'!$S$9,IF($V11="PPO3",'2018 GTCMHI Medical Plan Rates'!$S$10,IF($V11="PPOT",'2018 GTCMHI Medical Plan Rates'!$S$11,IF($V11="ACA-P",'2018 GTCMHIC Metal Level Plans'!$D$29,IF($V11="ACA-G",'2018 GTCMHIC Metal Level Plans'!$D$34,IF($V11="ACA-S",'2018 GTCMHIC Metal Level Plans'!$D$39,IF($V11="ACA-B",'2018 GTCMHIC Metal Level Plans'!$D$44," ")))))))))))))))</f>
        <v>1520.59</v>
      </c>
      <c r="AA11" s="20">
        <f>IF($O11="3T3",'2018 GTCMHIC 3-Tier Rx Plans'!$C$31,IF($O11="3T5a",'2018 GTCMHIC 3-Tier Rx Plans'!$D$31,IF($O11="3T6",'2018 GTCMHIC 3-Tier Rx Plans'!$E$31,IF($O11="3T7",'2018 GTCMHIC 3-Tier Rx Plans'!$F$31,IF($O11="3T8",'2018 GTCMHI Medical Plan Rates'!#REF!,IF($O11="3T9",'2018 GTCMHIC 3-Tier Rx Plans'!$G$31,IF($O11="3T10",'2018 GTCMHIC 3-Tier Rx Plans'!$H$31,IF($O11="3T11",'2018 GTCMHIC 3-Tier Rx Plans'!$I$31,IF($O11="3T13",'2018 GTCMHIC 3-Tier Rx Plans'!$J$31,IF($O11="ACA-P",'2018 GTCMHIC Metal Level Plans'!$D$30,IF($O11="ACA-G",'2018 GTCMHIC Metal Level Plans'!$D$35,IF($O11="ACA-S",'2018 GTCMHIC Metal Level Plans'!$D$40,IF($O11="ACA-B",'2018 GTCMHIC Metal Level Plans'!$D$45," ")))))))))))))</f>
        <v>383.97</v>
      </c>
      <c r="AB11" s="20">
        <f t="shared" si="3"/>
        <v>1904.56</v>
      </c>
    </row>
    <row r="12" spans="1:28" s="7" customFormat="1" ht="20.100000000000001" customHeight="1" x14ac:dyDescent="0.2">
      <c r="A12" s="280"/>
      <c r="B12" s="290"/>
      <c r="C12" s="26" t="s">
        <v>247</v>
      </c>
      <c r="D12" s="288"/>
      <c r="E12" s="60" t="s">
        <v>250</v>
      </c>
      <c r="F12" s="60" t="s">
        <v>251</v>
      </c>
      <c r="G12" s="60" t="s">
        <v>236</v>
      </c>
      <c r="H12" s="90">
        <v>40544</v>
      </c>
      <c r="I12" s="22">
        <v>5</v>
      </c>
      <c r="J12" s="22">
        <v>20</v>
      </c>
      <c r="K12" s="22">
        <v>35</v>
      </c>
      <c r="L12" s="22">
        <v>10</v>
      </c>
      <c r="M12" s="22">
        <v>40</v>
      </c>
      <c r="N12" s="22">
        <v>70</v>
      </c>
      <c r="O12" s="22" t="s">
        <v>67</v>
      </c>
      <c r="P12" s="21" t="s">
        <v>75</v>
      </c>
      <c r="Q12" s="22" t="s">
        <v>30</v>
      </c>
      <c r="R12" s="22">
        <v>100</v>
      </c>
      <c r="S12" s="22">
        <v>200</v>
      </c>
      <c r="T12" s="22">
        <v>750</v>
      </c>
      <c r="U12" s="22">
        <v>2250</v>
      </c>
      <c r="V12" s="21" t="s">
        <v>58</v>
      </c>
      <c r="W12" s="20">
        <f>IF($V12="MM1",'2018 GTCMHI Medical Plan Rates'!$R$12,IF($V12="MM2",'2018 GTCMHI Medical Plan Rates'!$R$13,IF($V12="MM3",'2018 GTCMHI Medical Plan Rates'!$R$14,IF($V12="MM5",'2018 GTCMHI Medical Plan Rates'!$R$15,IF($V12="MM6",'2018 GTCMHI Medical Plan Rates'!$R$16,IF($V12="MM7",'2018 GTCMHI Medical Plan Rates'!$R$17,IF($V12="PPO1",'2018 GTCMHI Medical Plan Rates'!$R$8,IF($V12="PPO2",'2018 GTCMHI Medical Plan Rates'!$R$9,IF($V12="PPO3",'2018 GTCMHI Medical Plan Rates'!$R$10,IF($V12="PPOT",'2018 GTCMHI Medical Plan Rates'!$R$11,IF($V12="ACA-P",'2018 GTCMHIC Metal Level Plans'!$C$29,IF($V12="ACA-G",'2018 GTCMHIC Metal Level Plans'!$C$34,IF($V12="ACA-S",'2018 GTCMHIC Metal Level Plans'!$C$39,IF($V12="ACA-B",'2018 GTCMHIC Metal Level Plans'!$C$44," "))))))))))))))</f>
        <v>701.64</v>
      </c>
      <c r="X12" s="20">
        <f>IF($O12="3T3",'2018 GTCMHIC 3-Tier Rx Plans'!$C$30,IF($O12="3T5a",'2018 GTCMHIC 3-Tier Rx Plans'!$D$30,IF($O12="3T6",'2018 GTCMHIC 3-Tier Rx Plans'!$E$30,IF($O12="3T7",'2018 GTCMHIC 3-Tier Rx Plans'!$F$30,IF($O12="3T8",'2018 GTCMHI Medical Plan Rates'!#REF!,IF($O12="3T9",'2018 GTCMHIC 3-Tier Rx Plans'!$G$30,IF($O12="3T10",'2018 GTCMHIC 3-Tier Rx Plans'!$H$30,IF($O12="3T11",'2018 GTCMHIC 3-Tier Rx Plans'!$I$30,IF($O12="3T13",'2018 GTCMHIC 3-Tier Rx Plans'!$J$30,IF($O12="ACA-P",'2018 GTCMHIC Metal Level Plans'!$C$30,IF($O12="ACA-G",'2018 GTCMHIC Metal Level Plans'!$C$35,IF($O12="ACA-S",'2018 GTCMHIC Metal Level Plans'!$C$40,IF($O12="ACA-B",'2018 GTCMHIC Metal Level Plans'!$C$45," ")))))))))))))</f>
        <v>177.13</v>
      </c>
      <c r="Y12" s="20">
        <f t="shared" si="2"/>
        <v>878.77</v>
      </c>
      <c r="Z12" s="20">
        <f>IF($V12="MM1",'2018 GTCMHI Medical Plan Rates'!$S$12,IF($V12="MM2",'2018 GTCMHI Medical Plan Rates'!$S$13,IF($V12="MM3",'2018 GTCMHI Medical Plan Rates'!$S$14,IF($V12="MM4",'2018 GTCMHI Medical Plan Rates'!#REF!,IF($V12="MM5",'2018 GTCMHI Medical Plan Rates'!$S$15,IF($V12="MM6",'2018 GTCMHI Medical Plan Rates'!$S$16,IF($V12="MM7",'2018 GTCMHI Medical Plan Rates'!$S$17,IF($V12="PPO1",'2018 GTCMHI Medical Plan Rates'!$S$8,IF($V12="PPO2",'2018 GTCMHI Medical Plan Rates'!$S$9,IF($V12="PPO3",'2018 GTCMHI Medical Plan Rates'!$S$10,IF($V12="PPOT",'2018 GTCMHI Medical Plan Rates'!$S$11,IF($V12="ACA-P",'2018 GTCMHIC Metal Level Plans'!$D$29,IF($V12="ACA-G",'2018 GTCMHIC Metal Level Plans'!$D$34,IF($V12="ACA-S",'2018 GTCMHIC Metal Level Plans'!$D$39,IF($V12="ACA-B",'2018 GTCMHIC Metal Level Plans'!$D$44," ")))))))))))))))</f>
        <v>1520.59</v>
      </c>
      <c r="AA12" s="20">
        <f>IF($O12="3T3",'2018 GTCMHIC 3-Tier Rx Plans'!$C$31,IF($O12="3T5a",'2018 GTCMHIC 3-Tier Rx Plans'!$D$31,IF($O12="3T6",'2018 GTCMHIC 3-Tier Rx Plans'!$E$31,IF($O12="3T7",'2018 GTCMHIC 3-Tier Rx Plans'!$F$31,IF($O12="3T8",'2018 GTCMHI Medical Plan Rates'!#REF!,IF($O12="3T9",'2018 GTCMHIC 3-Tier Rx Plans'!$G$31,IF($O12="3T10",'2018 GTCMHIC 3-Tier Rx Plans'!$H$31,IF($O12="3T11",'2018 GTCMHIC 3-Tier Rx Plans'!$I$31,IF($O12="3T13",'2018 GTCMHIC 3-Tier Rx Plans'!$J$31,IF($O12="ACA-P",'2018 GTCMHIC Metal Level Plans'!$D$30,IF($O12="ACA-G",'2018 GTCMHIC Metal Level Plans'!$D$35,IF($O12="ACA-S",'2018 GTCMHIC Metal Level Plans'!$D$40,IF($O12="ACA-B",'2018 GTCMHIC Metal Level Plans'!$D$45," ")))))))))))))</f>
        <v>383.97</v>
      </c>
      <c r="AB12" s="20">
        <f t="shared" si="3"/>
        <v>1904.56</v>
      </c>
    </row>
    <row r="13" spans="1:28" s="7" customFormat="1" ht="20.100000000000001" customHeight="1" x14ac:dyDescent="0.2">
      <c r="A13" s="280"/>
      <c r="B13" s="290"/>
      <c r="C13" s="26" t="s">
        <v>248</v>
      </c>
      <c r="D13" s="288"/>
      <c r="E13" s="60" t="s">
        <v>250</v>
      </c>
      <c r="F13" s="60" t="s">
        <v>251</v>
      </c>
      <c r="G13" s="60" t="s">
        <v>236</v>
      </c>
      <c r="H13" s="90">
        <v>40544</v>
      </c>
      <c r="I13" s="22">
        <v>5</v>
      </c>
      <c r="J13" s="22">
        <v>20</v>
      </c>
      <c r="K13" s="22">
        <v>35</v>
      </c>
      <c r="L13" s="22">
        <v>10</v>
      </c>
      <c r="M13" s="22">
        <v>40</v>
      </c>
      <c r="N13" s="22">
        <v>70</v>
      </c>
      <c r="O13" s="22" t="s">
        <v>67</v>
      </c>
      <c r="P13" s="21" t="s">
        <v>75</v>
      </c>
      <c r="Q13" s="22" t="s">
        <v>30</v>
      </c>
      <c r="R13" s="22">
        <v>100</v>
      </c>
      <c r="S13" s="22">
        <v>200</v>
      </c>
      <c r="T13" s="22">
        <v>750</v>
      </c>
      <c r="U13" s="22">
        <v>2250</v>
      </c>
      <c r="V13" s="21" t="s">
        <v>58</v>
      </c>
      <c r="W13" s="20">
        <f>IF($V13="MM1",'2018 GTCMHI Medical Plan Rates'!$R$12,IF($V13="MM2",'2018 GTCMHI Medical Plan Rates'!$R$13,IF($V13="MM3",'2018 GTCMHI Medical Plan Rates'!$R$14,IF($V13="MM5",'2018 GTCMHI Medical Plan Rates'!$R$15,IF($V13="MM6",'2018 GTCMHI Medical Plan Rates'!$R$16,IF($V13="MM7",'2018 GTCMHI Medical Plan Rates'!$R$17,IF($V13="PPO1",'2018 GTCMHI Medical Plan Rates'!$R$8,IF($V13="PPO2",'2018 GTCMHI Medical Plan Rates'!$R$9,IF($V13="PPO3",'2018 GTCMHI Medical Plan Rates'!$R$10,IF($V13="PPOT",'2018 GTCMHI Medical Plan Rates'!$R$11,IF($V13="ACA-P",'2018 GTCMHIC Metal Level Plans'!$C$29,IF($V13="ACA-G",'2018 GTCMHIC Metal Level Plans'!$C$34,IF($V13="ACA-S",'2018 GTCMHIC Metal Level Plans'!$C$39,IF($V13="ACA-B",'2018 GTCMHIC Metal Level Plans'!$C$44," "))))))))))))))</f>
        <v>701.64</v>
      </c>
      <c r="X13" s="20">
        <f>IF($O13="3T3",'2018 GTCMHIC 3-Tier Rx Plans'!$C$30,IF($O13="3T5a",'2018 GTCMHIC 3-Tier Rx Plans'!$D$30,IF($O13="3T6",'2018 GTCMHIC 3-Tier Rx Plans'!$E$30,IF($O13="3T7",'2018 GTCMHIC 3-Tier Rx Plans'!$F$30,IF($O13="3T8",'2018 GTCMHI Medical Plan Rates'!#REF!,IF($O13="3T9",'2018 GTCMHIC 3-Tier Rx Plans'!$G$30,IF($O13="3T10",'2018 GTCMHIC 3-Tier Rx Plans'!$H$30,IF($O13="3T11",'2018 GTCMHIC 3-Tier Rx Plans'!$I$30,IF($O13="3T13",'2018 GTCMHIC 3-Tier Rx Plans'!$J$30,IF($O13="ACA-P",'2018 GTCMHIC Metal Level Plans'!$C$30,IF($O13="ACA-G",'2018 GTCMHIC Metal Level Plans'!$C$35,IF($O13="ACA-S",'2018 GTCMHIC Metal Level Plans'!$C$40,IF($O13="ACA-B",'2018 GTCMHIC Metal Level Plans'!$C$45," ")))))))))))))</f>
        <v>177.13</v>
      </c>
      <c r="Y13" s="20">
        <f t="shared" si="2"/>
        <v>878.77</v>
      </c>
      <c r="Z13" s="20">
        <f>IF($V13="MM1",'2018 GTCMHI Medical Plan Rates'!$S$12,IF($V13="MM2",'2018 GTCMHI Medical Plan Rates'!$S$13,IF($V13="MM3",'2018 GTCMHI Medical Plan Rates'!$S$14,IF($V13="MM4",'2018 GTCMHI Medical Plan Rates'!#REF!,IF($V13="MM5",'2018 GTCMHI Medical Plan Rates'!$S$15,IF($V13="MM6",'2018 GTCMHI Medical Plan Rates'!$S$16,IF($V13="MM7",'2018 GTCMHI Medical Plan Rates'!$S$17,IF($V13="PPO1",'2018 GTCMHI Medical Plan Rates'!$S$8,IF($V13="PPO2",'2018 GTCMHI Medical Plan Rates'!$S$9,IF($V13="PPO3",'2018 GTCMHI Medical Plan Rates'!$S$10,IF($V13="PPOT",'2018 GTCMHI Medical Plan Rates'!$S$11,IF($V13="ACA-P",'2018 GTCMHIC Metal Level Plans'!$D$29,IF($V13="ACA-G",'2018 GTCMHIC Metal Level Plans'!$D$34,IF($V13="ACA-S",'2018 GTCMHIC Metal Level Plans'!$D$39,IF($V13="ACA-B",'2018 GTCMHIC Metal Level Plans'!$D$44," ")))))))))))))))</f>
        <v>1520.59</v>
      </c>
      <c r="AA13" s="20">
        <f>IF($O13="3T3",'2018 GTCMHIC 3-Tier Rx Plans'!$C$31,IF($O13="3T5a",'2018 GTCMHIC 3-Tier Rx Plans'!$D$31,IF($O13="3T6",'2018 GTCMHIC 3-Tier Rx Plans'!$E$31,IF($O13="3T7",'2018 GTCMHIC 3-Tier Rx Plans'!$F$31,IF($O13="3T8",'2018 GTCMHI Medical Plan Rates'!#REF!,IF($O13="3T9",'2018 GTCMHIC 3-Tier Rx Plans'!$G$31,IF($O13="3T10",'2018 GTCMHIC 3-Tier Rx Plans'!$H$31,IF($O13="3T11",'2018 GTCMHIC 3-Tier Rx Plans'!$I$31,IF($O13="3T13",'2018 GTCMHIC 3-Tier Rx Plans'!$J$31,IF($O13="ACA-P",'2018 GTCMHIC Metal Level Plans'!$D$30,IF($O13="ACA-G",'2018 GTCMHIC Metal Level Plans'!$D$35,IF($O13="ACA-S",'2018 GTCMHIC Metal Level Plans'!$D$40,IF($O13="ACA-B",'2018 GTCMHIC Metal Level Plans'!$D$45," ")))))))))))))</f>
        <v>383.97</v>
      </c>
      <c r="AB13" s="20">
        <f t="shared" si="3"/>
        <v>1904.56</v>
      </c>
    </row>
    <row r="14" spans="1:28" s="7" customFormat="1" ht="20.100000000000001" customHeight="1" x14ac:dyDescent="0.2">
      <c r="A14" s="280"/>
      <c r="B14" s="290"/>
      <c r="C14" s="26" t="s">
        <v>249</v>
      </c>
      <c r="D14" s="288"/>
      <c r="E14" s="60" t="s">
        <v>250</v>
      </c>
      <c r="F14" s="60" t="s">
        <v>251</v>
      </c>
      <c r="G14" s="60" t="s">
        <v>236</v>
      </c>
      <c r="H14" s="90">
        <v>40544</v>
      </c>
      <c r="I14" s="22">
        <v>5</v>
      </c>
      <c r="J14" s="22">
        <v>20</v>
      </c>
      <c r="K14" s="22">
        <v>35</v>
      </c>
      <c r="L14" s="22">
        <v>10</v>
      </c>
      <c r="M14" s="22">
        <v>40</v>
      </c>
      <c r="N14" s="22">
        <v>70</v>
      </c>
      <c r="O14" s="22" t="s">
        <v>67</v>
      </c>
      <c r="P14" s="21" t="s">
        <v>75</v>
      </c>
      <c r="Q14" s="22" t="s">
        <v>30</v>
      </c>
      <c r="R14" s="22">
        <v>100</v>
      </c>
      <c r="S14" s="22">
        <v>200</v>
      </c>
      <c r="T14" s="22">
        <v>750</v>
      </c>
      <c r="U14" s="22">
        <v>2250</v>
      </c>
      <c r="V14" s="21" t="s">
        <v>58</v>
      </c>
      <c r="W14" s="20">
        <f>IF($V14="MM1",'2018 GTCMHI Medical Plan Rates'!$R$12,IF($V14="MM2",'2018 GTCMHI Medical Plan Rates'!$R$13,IF($V14="MM3",'2018 GTCMHI Medical Plan Rates'!$R$14,IF($V14="MM5",'2018 GTCMHI Medical Plan Rates'!$R$15,IF($V14="MM6",'2018 GTCMHI Medical Plan Rates'!$R$16,IF($V14="MM7",'2018 GTCMHI Medical Plan Rates'!$R$17,IF($V14="PPO1",'2018 GTCMHI Medical Plan Rates'!$R$8,IF($V14="PPO2",'2018 GTCMHI Medical Plan Rates'!$R$9,IF($V14="PPO3",'2018 GTCMHI Medical Plan Rates'!$R$10,IF($V14="PPOT",'2018 GTCMHI Medical Plan Rates'!$R$11,IF($V14="ACA-P",'2018 GTCMHIC Metal Level Plans'!$C$29,IF($V14="ACA-G",'2018 GTCMHIC Metal Level Plans'!$C$34,IF($V14="ACA-S",'2018 GTCMHIC Metal Level Plans'!$C$39,IF($V14="ACA-B",'2018 GTCMHIC Metal Level Plans'!$C$44," "))))))))))))))</f>
        <v>701.64</v>
      </c>
      <c r="X14" s="20">
        <f>IF($O14="3T3",'2018 GTCMHIC 3-Tier Rx Plans'!$C$30,IF($O14="3T5a",'2018 GTCMHIC 3-Tier Rx Plans'!$D$30,IF($O14="3T6",'2018 GTCMHIC 3-Tier Rx Plans'!$E$30,IF($O14="3T7",'2018 GTCMHIC 3-Tier Rx Plans'!$F$30,IF($O14="3T8",'2018 GTCMHI Medical Plan Rates'!#REF!,IF($O14="3T9",'2018 GTCMHIC 3-Tier Rx Plans'!$G$30,IF($O14="3T10",'2018 GTCMHIC 3-Tier Rx Plans'!$H$30,IF($O14="3T11",'2018 GTCMHIC 3-Tier Rx Plans'!$I$30,IF($O14="3T13",'2018 GTCMHIC 3-Tier Rx Plans'!$J$30,IF($O14="ACA-P",'2018 GTCMHIC Metal Level Plans'!$C$30,IF($O14="ACA-G",'2018 GTCMHIC Metal Level Plans'!$C$35,IF($O14="ACA-S",'2018 GTCMHIC Metal Level Plans'!$C$40,IF($O14="ACA-B",'2018 GTCMHIC Metal Level Plans'!$C$45," ")))))))))))))</f>
        <v>177.13</v>
      </c>
      <c r="Y14" s="20">
        <f t="shared" si="2"/>
        <v>878.77</v>
      </c>
      <c r="Z14" s="20">
        <f>IF($V14="MM1",'2018 GTCMHI Medical Plan Rates'!$S$12,IF($V14="MM2",'2018 GTCMHI Medical Plan Rates'!$S$13,IF($V14="MM3",'2018 GTCMHI Medical Plan Rates'!$S$14,IF($V14="MM4",'2018 GTCMHI Medical Plan Rates'!#REF!,IF($V14="MM5",'2018 GTCMHI Medical Plan Rates'!$S$15,IF($V14="MM6",'2018 GTCMHI Medical Plan Rates'!$S$16,IF($V14="MM7",'2018 GTCMHI Medical Plan Rates'!$S$17,IF($V14="PPO1",'2018 GTCMHI Medical Plan Rates'!$S$8,IF($V14="PPO2",'2018 GTCMHI Medical Plan Rates'!$S$9,IF($V14="PPO3",'2018 GTCMHI Medical Plan Rates'!$S$10,IF($V14="PPOT",'2018 GTCMHI Medical Plan Rates'!$S$11,IF($V14="ACA-P",'2018 GTCMHIC Metal Level Plans'!$D$29,IF($V14="ACA-G",'2018 GTCMHIC Metal Level Plans'!$D$34,IF($V14="ACA-S",'2018 GTCMHIC Metal Level Plans'!$D$39,IF($V14="ACA-B",'2018 GTCMHIC Metal Level Plans'!$D$44," ")))))))))))))))</f>
        <v>1520.59</v>
      </c>
      <c r="AA14" s="20">
        <f>IF($O14="3T3",'2018 GTCMHIC 3-Tier Rx Plans'!$C$31,IF($O14="3T5a",'2018 GTCMHIC 3-Tier Rx Plans'!$D$31,IF($O14="3T6",'2018 GTCMHIC 3-Tier Rx Plans'!$E$31,IF($O14="3T7",'2018 GTCMHIC 3-Tier Rx Plans'!$F$31,IF($O14="3T8",'2018 GTCMHI Medical Plan Rates'!#REF!,IF($O14="3T9",'2018 GTCMHIC 3-Tier Rx Plans'!$G$31,IF($O14="3T10",'2018 GTCMHIC 3-Tier Rx Plans'!$H$31,IF($O14="3T11",'2018 GTCMHIC 3-Tier Rx Plans'!$I$31,IF($O14="3T13",'2018 GTCMHIC 3-Tier Rx Plans'!$J$31,IF($O14="ACA-P",'2018 GTCMHIC Metal Level Plans'!$D$30,IF($O14="ACA-G",'2018 GTCMHIC Metal Level Plans'!$D$35,IF($O14="ACA-S",'2018 GTCMHIC Metal Level Plans'!$D$40,IF($O14="ACA-B",'2018 GTCMHIC Metal Level Plans'!$D$45," ")))))))))))))</f>
        <v>383.97</v>
      </c>
      <c r="AB14" s="20">
        <f t="shared" si="3"/>
        <v>1904.56</v>
      </c>
    </row>
    <row r="15" spans="1:28" s="7" customFormat="1" ht="20.100000000000001" customHeight="1" x14ac:dyDescent="0.2">
      <c r="A15" s="280"/>
      <c r="B15" s="264" t="s">
        <v>87</v>
      </c>
      <c r="C15" s="77" t="s">
        <v>232</v>
      </c>
      <c r="D15" s="289" t="s">
        <v>46</v>
      </c>
      <c r="E15" s="78" t="s">
        <v>239</v>
      </c>
      <c r="F15" s="78" t="s">
        <v>143</v>
      </c>
      <c r="G15" s="78" t="s">
        <v>240</v>
      </c>
      <c r="H15" s="25">
        <v>40544</v>
      </c>
      <c r="I15" s="14">
        <v>5</v>
      </c>
      <c r="J15" s="14">
        <v>20</v>
      </c>
      <c r="K15" s="14">
        <v>35</v>
      </c>
      <c r="L15" s="14">
        <v>10</v>
      </c>
      <c r="M15" s="14">
        <v>40</v>
      </c>
      <c r="N15" s="14">
        <v>70</v>
      </c>
      <c r="O15" s="14" t="s">
        <v>67</v>
      </c>
      <c r="P15" s="18" t="s">
        <v>82</v>
      </c>
      <c r="Q15" s="14">
        <v>10</v>
      </c>
      <c r="R15" s="14" t="s">
        <v>30</v>
      </c>
      <c r="S15" s="14" t="s">
        <v>30</v>
      </c>
      <c r="T15" s="14" t="s">
        <v>30</v>
      </c>
      <c r="U15" s="14" t="s">
        <v>30</v>
      </c>
      <c r="V15" s="18" t="s">
        <v>53</v>
      </c>
      <c r="W15" s="19">
        <f>IF($V15="MM1",'2018 GTCMHI Medical Plan Rates'!$R$12,IF($V15="MM2",'2018 GTCMHI Medical Plan Rates'!$R$13,IF($V15="MM3",'2018 GTCMHI Medical Plan Rates'!$R$14,IF($V15="MM5",'2018 GTCMHI Medical Plan Rates'!$R$15,IF($V15="MM6",'2018 GTCMHI Medical Plan Rates'!$R$16,IF($V15="MM7",'2018 GTCMHI Medical Plan Rates'!$R$17,IF($V15="PPO1",'2018 GTCMHI Medical Plan Rates'!$R$8,IF($V15="PPO2",'2018 GTCMHI Medical Plan Rates'!$R$9,IF($V15="PPO3",'2018 GTCMHI Medical Plan Rates'!$R$10,IF($V15="PPOT",'2018 GTCMHI Medical Plan Rates'!$R$11,IF($V15="ACA-P",'2018 GTCMHIC Metal Level Plans'!$C$29,IF($V15="ACA-G",'2018 GTCMHIC Metal Level Plans'!$C$34,IF($V15="ACA-S",'2018 GTCMHIC Metal Level Plans'!$C$39,IF($V15="ACA-B",'2018 GTCMHIC Metal Level Plans'!$C$44," "))))))))))))))</f>
        <v>700.39</v>
      </c>
      <c r="X15" s="19">
        <f>IF($O15="3T3",'2018 GTCMHIC 3-Tier Rx Plans'!$C$30,IF($O15="3T5a",'2018 GTCMHIC 3-Tier Rx Plans'!$D$30,IF($O15="3T6",'2018 GTCMHIC 3-Tier Rx Plans'!$E$30,IF($O15="3T7",'2018 GTCMHIC 3-Tier Rx Plans'!$F$30,IF($O15="3T8",'2018 GTCMHI Medical Plan Rates'!#REF!,IF($O15="3T9",'2018 GTCMHIC 3-Tier Rx Plans'!$G$30,IF($O15="3T10",'2018 GTCMHIC 3-Tier Rx Plans'!$H$30,IF($O15="3T11",'2018 GTCMHIC 3-Tier Rx Plans'!$I$30,IF($O15="3T13",'2018 GTCMHIC 3-Tier Rx Plans'!$J$30,IF($O15="ACA-P",'2018 GTCMHIC Metal Level Plans'!$C$30,IF($O15="ACA-G",'2018 GTCMHIC Metal Level Plans'!$C$35,IF($O15="ACA-S",'2018 GTCMHIC Metal Level Plans'!$C$40,IF($O15="ACA-B",'2018 GTCMHIC Metal Level Plans'!$C$45," ")))))))))))))</f>
        <v>177.13</v>
      </c>
      <c r="Y15" s="19">
        <f t="shared" si="2"/>
        <v>877.52</v>
      </c>
      <c r="Z15" s="19">
        <f>IF($V15="MM1",'2018 GTCMHI Medical Plan Rates'!$S$12,IF($V15="MM2",'2018 GTCMHI Medical Plan Rates'!$S$13,IF($V15="MM3",'2018 GTCMHI Medical Plan Rates'!$S$14,IF($V15="MM4",'2018 GTCMHI Medical Plan Rates'!#REF!,IF($V15="MM5",'2018 GTCMHI Medical Plan Rates'!$S$15,IF($V15="MM6",'2018 GTCMHI Medical Plan Rates'!$S$16,IF($V15="MM7",'2018 GTCMHI Medical Plan Rates'!$S$17,IF($V15="PPO1",'2018 GTCMHI Medical Plan Rates'!$S$8,IF($V15="PPO2",'2018 GTCMHI Medical Plan Rates'!$S$9,IF($V15="PPO3",'2018 GTCMHI Medical Plan Rates'!$S$10,IF($V15="PPOT",'2018 GTCMHI Medical Plan Rates'!$S$11,IF($V15="ACA-P",'2018 GTCMHIC Metal Level Plans'!$D$29,IF($V15="ACA-G",'2018 GTCMHIC Metal Level Plans'!$D$34,IF($V15="ACA-S",'2018 GTCMHIC Metal Level Plans'!$D$39,IF($V15="ACA-B",'2018 GTCMHIC Metal Level Plans'!$D$44," ")))))))))))))))</f>
        <v>1515.96</v>
      </c>
      <c r="AA15" s="19">
        <f>IF($O15="3T3",'2018 GTCMHIC 3-Tier Rx Plans'!$C$31,IF($O15="3T5a",'2018 GTCMHIC 3-Tier Rx Plans'!$D$31,IF($O15="3T6",'2018 GTCMHIC 3-Tier Rx Plans'!$E$31,IF($O15="3T7",'2018 GTCMHIC 3-Tier Rx Plans'!$F$31,IF($O15="3T8",'2018 GTCMHI Medical Plan Rates'!#REF!,IF($O15="3T9",'2018 GTCMHIC 3-Tier Rx Plans'!$G$31,IF($O15="3T10",'2018 GTCMHIC 3-Tier Rx Plans'!$H$31,IF($O15="3T11",'2018 GTCMHIC 3-Tier Rx Plans'!$I$31,IF($O15="3T13",'2018 GTCMHIC 3-Tier Rx Plans'!$J$31,IF($O15="ACA-P",'2018 GTCMHIC Metal Level Plans'!$D$30,IF($O15="ACA-G",'2018 GTCMHIC Metal Level Plans'!$D$35,IF($O15="ACA-S",'2018 GTCMHIC Metal Level Plans'!$D$40,IF($O15="ACA-B",'2018 GTCMHIC Metal Level Plans'!$D$45," ")))))))))))))</f>
        <v>383.97</v>
      </c>
      <c r="AB15" s="19">
        <f t="shared" si="3"/>
        <v>1899.93</v>
      </c>
    </row>
    <row r="16" spans="1:28" s="7" customFormat="1" ht="20.100000000000001" customHeight="1" x14ac:dyDescent="0.2">
      <c r="A16" s="280"/>
      <c r="B16" s="274"/>
      <c r="C16" s="77" t="s">
        <v>241</v>
      </c>
      <c r="D16" s="289"/>
      <c r="E16" s="78" t="s">
        <v>242</v>
      </c>
      <c r="F16" s="78" t="s">
        <v>152</v>
      </c>
      <c r="G16" s="78" t="s">
        <v>240</v>
      </c>
      <c r="H16" s="25">
        <v>40544</v>
      </c>
      <c r="I16" s="14">
        <v>5</v>
      </c>
      <c r="J16" s="14">
        <v>20</v>
      </c>
      <c r="K16" s="14">
        <v>35</v>
      </c>
      <c r="L16" s="14">
        <v>10</v>
      </c>
      <c r="M16" s="14">
        <v>40</v>
      </c>
      <c r="N16" s="14">
        <v>70</v>
      </c>
      <c r="O16" s="14" t="s">
        <v>67</v>
      </c>
      <c r="P16" s="18" t="s">
        <v>82</v>
      </c>
      <c r="Q16" s="14">
        <v>10</v>
      </c>
      <c r="R16" s="14" t="s">
        <v>30</v>
      </c>
      <c r="S16" s="14" t="s">
        <v>30</v>
      </c>
      <c r="T16" s="14" t="s">
        <v>30</v>
      </c>
      <c r="U16" s="14" t="s">
        <v>30</v>
      </c>
      <c r="V16" s="18" t="s">
        <v>53</v>
      </c>
      <c r="W16" s="19">
        <f>IF($V16="MM1",'2018 GTCMHI Medical Plan Rates'!$R$12,IF($V16="MM2",'2018 GTCMHI Medical Plan Rates'!$R$13,IF($V16="MM3",'2018 GTCMHI Medical Plan Rates'!$R$14,IF($V16="MM5",'2018 GTCMHI Medical Plan Rates'!$R$15,IF($V16="MM6",'2018 GTCMHI Medical Plan Rates'!$R$16,IF($V16="MM7",'2018 GTCMHI Medical Plan Rates'!$R$17,IF($V16="PPO1",'2018 GTCMHI Medical Plan Rates'!$R$8,IF($V16="PPO2",'2018 GTCMHI Medical Plan Rates'!$R$9,IF($V16="PPO3",'2018 GTCMHI Medical Plan Rates'!$R$10,IF($V16="PPOT",'2018 GTCMHI Medical Plan Rates'!$R$11,IF($V16="ACA-P",'2018 GTCMHIC Metal Level Plans'!$C$29,IF($V16="ACA-G",'2018 GTCMHIC Metal Level Plans'!$C$34,IF($V16="ACA-S",'2018 GTCMHIC Metal Level Plans'!$C$39,IF($V16="ACA-B",'2018 GTCMHIC Metal Level Plans'!$C$44," "))))))))))))))</f>
        <v>700.39</v>
      </c>
      <c r="X16" s="19">
        <f>IF($O16="3T3",'2018 GTCMHIC 3-Tier Rx Plans'!$C$30,IF($O16="3T5a",'2018 GTCMHIC 3-Tier Rx Plans'!$D$30,IF($O16="3T6",'2018 GTCMHIC 3-Tier Rx Plans'!$E$30,IF($O16="3T7",'2018 GTCMHIC 3-Tier Rx Plans'!$F$30,IF($O16="3T8",'2018 GTCMHI Medical Plan Rates'!#REF!,IF($O16="3T9",'2018 GTCMHIC 3-Tier Rx Plans'!$G$30,IF($O16="3T10",'2018 GTCMHIC 3-Tier Rx Plans'!$H$30,IF($O16="3T11",'2018 GTCMHIC 3-Tier Rx Plans'!$I$30,IF($O16="3T13",'2018 GTCMHIC 3-Tier Rx Plans'!$J$30,IF($O16="ACA-P",'2018 GTCMHIC Metal Level Plans'!$C$30,IF($O16="ACA-G",'2018 GTCMHIC Metal Level Plans'!$C$35,IF($O16="ACA-S",'2018 GTCMHIC Metal Level Plans'!$C$40,IF($O16="ACA-B",'2018 GTCMHIC Metal Level Plans'!$C$45," ")))))))))))))</f>
        <v>177.13</v>
      </c>
      <c r="Y16" s="19">
        <f t="shared" si="2"/>
        <v>877.52</v>
      </c>
      <c r="Z16" s="19">
        <f>IF($V16="MM1",'2018 GTCMHI Medical Plan Rates'!$S$12,IF($V16="MM2",'2018 GTCMHI Medical Plan Rates'!$S$13,IF($V16="MM3",'2018 GTCMHI Medical Plan Rates'!$S$14,IF($V16="MM4",'2018 GTCMHI Medical Plan Rates'!#REF!,IF($V16="MM5",'2018 GTCMHI Medical Plan Rates'!$S$15,IF($V16="MM6",'2018 GTCMHI Medical Plan Rates'!$S$16,IF($V16="MM7",'2018 GTCMHI Medical Plan Rates'!$S$17,IF($V16="PPO1",'2018 GTCMHI Medical Plan Rates'!$S$8,IF($V16="PPO2",'2018 GTCMHI Medical Plan Rates'!$S$9,IF($V16="PPO3",'2018 GTCMHI Medical Plan Rates'!$S$10,IF($V16="PPOT",'2018 GTCMHI Medical Plan Rates'!$S$11,IF($V16="ACA-P",'2018 GTCMHIC Metal Level Plans'!$D$29,IF($V16="ACA-G",'2018 GTCMHIC Metal Level Plans'!$D$34,IF($V16="ACA-S",'2018 GTCMHIC Metal Level Plans'!$D$39,IF($V16="ACA-B",'2018 GTCMHIC Metal Level Plans'!$D$44," ")))))))))))))))</f>
        <v>1515.96</v>
      </c>
      <c r="AA16" s="19">
        <f>IF($O16="3T3",'2018 GTCMHIC 3-Tier Rx Plans'!$C$31,IF($O16="3T5a",'2018 GTCMHIC 3-Tier Rx Plans'!$D$31,IF($O16="3T6",'2018 GTCMHIC 3-Tier Rx Plans'!$E$31,IF($O16="3T7",'2018 GTCMHIC 3-Tier Rx Plans'!$F$31,IF($O16="3T8",'2018 GTCMHI Medical Plan Rates'!#REF!,IF($O16="3T9",'2018 GTCMHIC 3-Tier Rx Plans'!$G$31,IF($O16="3T10",'2018 GTCMHIC 3-Tier Rx Plans'!$H$31,IF($O16="3T11",'2018 GTCMHIC 3-Tier Rx Plans'!$I$31,IF($O16="3T13",'2018 GTCMHIC 3-Tier Rx Plans'!$J$31,IF($O16="ACA-P",'2018 GTCMHIC Metal Level Plans'!$D$30,IF($O16="ACA-G",'2018 GTCMHIC Metal Level Plans'!$D$35,IF($O16="ACA-S",'2018 GTCMHIC Metal Level Plans'!$D$40,IF($O16="ACA-B",'2018 GTCMHIC Metal Level Plans'!$D$45," ")))))))))))))</f>
        <v>383.97</v>
      </c>
      <c r="AB16" s="19">
        <f t="shared" si="3"/>
        <v>1899.93</v>
      </c>
    </row>
    <row r="17" spans="1:29" s="7" customFormat="1" ht="20.100000000000001" customHeight="1" x14ac:dyDescent="0.2">
      <c r="A17" s="280"/>
      <c r="B17" s="274"/>
      <c r="C17" s="77" t="s">
        <v>253</v>
      </c>
      <c r="D17" s="289" t="s">
        <v>38</v>
      </c>
      <c r="E17" s="78" t="s">
        <v>250</v>
      </c>
      <c r="F17" s="78" t="s">
        <v>182</v>
      </c>
      <c r="G17" s="78" t="s">
        <v>236</v>
      </c>
      <c r="H17" s="25">
        <v>40544</v>
      </c>
      <c r="I17" s="14">
        <v>5</v>
      </c>
      <c r="J17" s="14">
        <v>20</v>
      </c>
      <c r="K17" s="14">
        <v>35</v>
      </c>
      <c r="L17" s="14">
        <v>10</v>
      </c>
      <c r="M17" s="14">
        <v>40</v>
      </c>
      <c r="N17" s="14">
        <v>70</v>
      </c>
      <c r="O17" s="14" t="s">
        <v>67</v>
      </c>
      <c r="P17" s="18" t="s">
        <v>75</v>
      </c>
      <c r="Q17" s="14" t="s">
        <v>30</v>
      </c>
      <c r="R17" s="14">
        <v>100</v>
      </c>
      <c r="S17" s="14">
        <v>200</v>
      </c>
      <c r="T17" s="14">
        <v>750</v>
      </c>
      <c r="U17" s="14">
        <v>2250</v>
      </c>
      <c r="V17" s="18" t="s">
        <v>58</v>
      </c>
      <c r="W17" s="19">
        <f>IF($V17="MM1",'2018 GTCMHI Medical Plan Rates'!$R$12,IF($V17="MM2",'2018 GTCMHI Medical Plan Rates'!$R$13,IF($V17="MM3",'2018 GTCMHI Medical Plan Rates'!$R$14,IF($V17="MM5",'2018 GTCMHI Medical Plan Rates'!$R$15,IF($V17="MM6",'2018 GTCMHI Medical Plan Rates'!$R$16,IF($V17="MM7",'2018 GTCMHI Medical Plan Rates'!$R$17,IF($V17="PPO1",'2018 GTCMHI Medical Plan Rates'!$R$8,IF($V17="PPO2",'2018 GTCMHI Medical Plan Rates'!$R$9,IF($V17="PPO3",'2018 GTCMHI Medical Plan Rates'!$R$10,IF($V17="PPOT",'2018 GTCMHI Medical Plan Rates'!$R$11,IF($V17="ACA-P",'2018 GTCMHIC Metal Level Plans'!$C$29,IF($V17="ACA-G",'2018 GTCMHIC Metal Level Plans'!$C$34,IF($V17="ACA-S",'2018 GTCMHIC Metal Level Plans'!$C$39,IF($V17="ACA-B",'2018 GTCMHIC Metal Level Plans'!$C$44," "))))))))))))))</f>
        <v>701.64</v>
      </c>
      <c r="X17" s="19">
        <f>IF($O17="3T3",'2018 GTCMHIC 3-Tier Rx Plans'!$C$30,IF($O17="3T5a",'2018 GTCMHIC 3-Tier Rx Plans'!$D$30,IF($O17="3T6",'2018 GTCMHIC 3-Tier Rx Plans'!$E$30,IF($O17="3T7",'2018 GTCMHIC 3-Tier Rx Plans'!$F$30,IF($O17="3T8",'2018 GTCMHI Medical Plan Rates'!#REF!,IF($O17="3T9",'2018 GTCMHIC 3-Tier Rx Plans'!$G$30,IF($O17="3T10",'2018 GTCMHIC 3-Tier Rx Plans'!$H$30,IF($O17="3T11",'2018 GTCMHIC 3-Tier Rx Plans'!$I$30,IF($O17="3T13",'2018 GTCMHIC 3-Tier Rx Plans'!$J$30,IF($O17="ACA-P",'2018 GTCMHIC Metal Level Plans'!$C$30,IF($O17="ACA-G",'2018 GTCMHIC Metal Level Plans'!$C$35,IF($O17="ACA-S",'2018 GTCMHIC Metal Level Plans'!$C$40,IF($O17="ACA-B",'2018 GTCMHIC Metal Level Plans'!$C$45," ")))))))))))))</f>
        <v>177.13</v>
      </c>
      <c r="Y17" s="19">
        <f t="shared" si="2"/>
        <v>878.77</v>
      </c>
      <c r="Z17" s="19">
        <f>IF($V17="MM1",'2018 GTCMHI Medical Plan Rates'!$S$12,IF($V17="MM2",'2018 GTCMHI Medical Plan Rates'!$S$13,IF($V17="MM3",'2018 GTCMHI Medical Plan Rates'!$S$14,IF($V17="MM4",'2018 GTCMHI Medical Plan Rates'!#REF!,IF($V17="MM5",'2018 GTCMHI Medical Plan Rates'!$S$15,IF($V17="MM6",'2018 GTCMHI Medical Plan Rates'!$S$16,IF($V17="MM7",'2018 GTCMHI Medical Plan Rates'!$S$17,IF($V17="PPO1",'2018 GTCMHI Medical Plan Rates'!$S$8,IF($V17="PPO2",'2018 GTCMHI Medical Plan Rates'!$S$9,IF($V17="PPO3",'2018 GTCMHI Medical Plan Rates'!$S$10,IF($V17="PPOT",'2018 GTCMHI Medical Plan Rates'!$S$11,IF($V17="ACA-P",'2018 GTCMHIC Metal Level Plans'!$D$29,IF($V17="ACA-G",'2018 GTCMHIC Metal Level Plans'!$D$34,IF($V17="ACA-S",'2018 GTCMHIC Metal Level Plans'!$D$39,IF($V17="ACA-B",'2018 GTCMHIC Metal Level Plans'!$D$44," ")))))))))))))))</f>
        <v>1520.59</v>
      </c>
      <c r="AA17" s="19">
        <f>IF($O17="3T3",'2018 GTCMHIC 3-Tier Rx Plans'!$C$31,IF($O17="3T5a",'2018 GTCMHIC 3-Tier Rx Plans'!$D$31,IF($O17="3T6",'2018 GTCMHIC 3-Tier Rx Plans'!$E$31,IF($O17="3T7",'2018 GTCMHIC 3-Tier Rx Plans'!$F$31,IF($O17="3T8",'2018 GTCMHI Medical Plan Rates'!#REF!,IF($O17="3T9",'2018 GTCMHIC 3-Tier Rx Plans'!$G$31,IF($O17="3T10",'2018 GTCMHIC 3-Tier Rx Plans'!$H$31,IF($O17="3T11",'2018 GTCMHIC 3-Tier Rx Plans'!$I$31,IF($O17="3T13",'2018 GTCMHIC 3-Tier Rx Plans'!$J$31,IF($O17="ACA-P",'2018 GTCMHIC Metal Level Plans'!$D$30,IF($O17="ACA-G",'2018 GTCMHIC Metal Level Plans'!$D$35,IF($O17="ACA-S",'2018 GTCMHIC Metal Level Plans'!$D$40,IF($O17="ACA-B",'2018 GTCMHIC Metal Level Plans'!$D$45," ")))))))))))))</f>
        <v>383.97</v>
      </c>
      <c r="AB17" s="19">
        <f t="shared" si="3"/>
        <v>1904.56</v>
      </c>
    </row>
    <row r="18" spans="1:29" s="7" customFormat="1" ht="20.100000000000001" customHeight="1" x14ac:dyDescent="0.2">
      <c r="A18" s="280"/>
      <c r="B18" s="274"/>
      <c r="C18" s="77" t="s">
        <v>254</v>
      </c>
      <c r="D18" s="289"/>
      <c r="E18" s="78" t="s">
        <v>250</v>
      </c>
      <c r="F18" s="78" t="s">
        <v>182</v>
      </c>
      <c r="G18" s="78" t="s">
        <v>236</v>
      </c>
      <c r="H18" s="25">
        <v>40544</v>
      </c>
      <c r="I18" s="14">
        <v>5</v>
      </c>
      <c r="J18" s="14">
        <v>20</v>
      </c>
      <c r="K18" s="14">
        <v>35</v>
      </c>
      <c r="L18" s="14">
        <v>10</v>
      </c>
      <c r="M18" s="14">
        <v>40</v>
      </c>
      <c r="N18" s="14">
        <v>70</v>
      </c>
      <c r="O18" s="14" t="s">
        <v>67</v>
      </c>
      <c r="P18" s="18" t="s">
        <v>75</v>
      </c>
      <c r="Q18" s="14" t="s">
        <v>30</v>
      </c>
      <c r="R18" s="14">
        <v>100</v>
      </c>
      <c r="S18" s="14">
        <v>200</v>
      </c>
      <c r="T18" s="14">
        <v>750</v>
      </c>
      <c r="U18" s="14">
        <v>2250</v>
      </c>
      <c r="V18" s="18" t="s">
        <v>58</v>
      </c>
      <c r="W18" s="19">
        <f>IF($V18="MM1",'2018 GTCMHI Medical Plan Rates'!$R$12,IF($V18="MM2",'2018 GTCMHI Medical Plan Rates'!$R$13,IF($V18="MM3",'2018 GTCMHI Medical Plan Rates'!$R$14,IF($V18="MM5",'2018 GTCMHI Medical Plan Rates'!$R$15,IF($V18="MM6",'2018 GTCMHI Medical Plan Rates'!$R$16,IF($V18="MM7",'2018 GTCMHI Medical Plan Rates'!$R$17,IF($V18="PPO1",'2018 GTCMHI Medical Plan Rates'!$R$8,IF($V18="PPO2",'2018 GTCMHI Medical Plan Rates'!$R$9,IF($V18="PPO3",'2018 GTCMHI Medical Plan Rates'!$R$10,IF($V18="PPOT",'2018 GTCMHI Medical Plan Rates'!$R$11,IF($V18="ACA-P",'2018 GTCMHIC Metal Level Plans'!$C$29,IF($V18="ACA-G",'2018 GTCMHIC Metal Level Plans'!$C$34,IF($V18="ACA-S",'2018 GTCMHIC Metal Level Plans'!$C$39,IF($V18="ACA-B",'2018 GTCMHIC Metal Level Plans'!$C$44," "))))))))))))))</f>
        <v>701.64</v>
      </c>
      <c r="X18" s="19">
        <f>IF($O18="3T3",'2018 GTCMHIC 3-Tier Rx Plans'!$C$30,IF($O18="3T5a",'2018 GTCMHIC 3-Tier Rx Plans'!$D$30,IF($O18="3T6",'2018 GTCMHIC 3-Tier Rx Plans'!$E$30,IF($O18="3T7",'2018 GTCMHIC 3-Tier Rx Plans'!$F$30,IF($O18="3T8",'2018 GTCMHI Medical Plan Rates'!#REF!,IF($O18="3T9",'2018 GTCMHIC 3-Tier Rx Plans'!$G$30,IF($O18="3T10",'2018 GTCMHIC 3-Tier Rx Plans'!$H$30,IF($O18="3T11",'2018 GTCMHIC 3-Tier Rx Plans'!$I$30,IF($O18="3T13",'2018 GTCMHIC 3-Tier Rx Plans'!$J$30,IF($O18="ACA-P",'2018 GTCMHIC Metal Level Plans'!$C$30,IF($O18="ACA-G",'2018 GTCMHIC Metal Level Plans'!$C$35,IF($O18="ACA-S",'2018 GTCMHIC Metal Level Plans'!$C$40,IF($O18="ACA-B",'2018 GTCMHIC Metal Level Plans'!$C$45," ")))))))))))))</f>
        <v>177.13</v>
      </c>
      <c r="Y18" s="19">
        <f t="shared" si="2"/>
        <v>878.77</v>
      </c>
      <c r="Z18" s="19">
        <f>IF($V18="MM1",'2018 GTCMHI Medical Plan Rates'!$S$12,IF($V18="MM2",'2018 GTCMHI Medical Plan Rates'!$S$13,IF($V18="MM3",'2018 GTCMHI Medical Plan Rates'!$S$14,IF($V18="MM4",'2018 GTCMHI Medical Plan Rates'!#REF!,IF($V18="MM5",'2018 GTCMHI Medical Plan Rates'!$S$15,IF($V18="MM6",'2018 GTCMHI Medical Plan Rates'!$S$16,IF($V18="MM7",'2018 GTCMHI Medical Plan Rates'!$S$17,IF($V18="PPO1",'2018 GTCMHI Medical Plan Rates'!$S$8,IF($V18="PPO2",'2018 GTCMHI Medical Plan Rates'!$S$9,IF($V18="PPO3",'2018 GTCMHI Medical Plan Rates'!$S$10,IF($V18="PPOT",'2018 GTCMHI Medical Plan Rates'!$S$11,IF($V18="ACA-P",'2018 GTCMHIC Metal Level Plans'!$D$29,IF($V18="ACA-G",'2018 GTCMHIC Metal Level Plans'!$D$34,IF($V18="ACA-S",'2018 GTCMHIC Metal Level Plans'!$D$39,IF($V18="ACA-B",'2018 GTCMHIC Metal Level Plans'!$D$44," ")))))))))))))))</f>
        <v>1520.59</v>
      </c>
      <c r="AA18" s="19">
        <f>IF($O18="3T3",'2018 GTCMHIC 3-Tier Rx Plans'!$C$31,IF($O18="3T5a",'2018 GTCMHIC 3-Tier Rx Plans'!$D$31,IF($O18="3T6",'2018 GTCMHIC 3-Tier Rx Plans'!$E$31,IF($O18="3T7",'2018 GTCMHIC 3-Tier Rx Plans'!$F$31,IF($O18="3T8",'2018 GTCMHI Medical Plan Rates'!#REF!,IF($O18="3T9",'2018 GTCMHIC 3-Tier Rx Plans'!$G$31,IF($O18="3T10",'2018 GTCMHIC 3-Tier Rx Plans'!$H$31,IF($O18="3T11",'2018 GTCMHIC 3-Tier Rx Plans'!$I$31,IF($O18="3T13",'2018 GTCMHIC 3-Tier Rx Plans'!$J$31,IF($O18="ACA-P",'2018 GTCMHIC Metal Level Plans'!$D$30,IF($O18="ACA-G",'2018 GTCMHIC Metal Level Plans'!$D$35,IF($O18="ACA-S",'2018 GTCMHIC Metal Level Plans'!$D$40,IF($O18="ACA-B",'2018 GTCMHIC Metal Level Plans'!$D$45," ")))))))))))))</f>
        <v>383.97</v>
      </c>
      <c r="AB18" s="19">
        <f t="shared" si="3"/>
        <v>1904.56</v>
      </c>
    </row>
    <row r="19" spans="1:29" s="7" customFormat="1" ht="20.100000000000001" customHeight="1" x14ac:dyDescent="0.2">
      <c r="A19" s="280"/>
      <c r="B19" s="274"/>
      <c r="C19" s="77" t="s">
        <v>255</v>
      </c>
      <c r="D19" s="289"/>
      <c r="E19" s="78" t="s">
        <v>250</v>
      </c>
      <c r="F19" s="78" t="s">
        <v>182</v>
      </c>
      <c r="G19" s="78" t="s">
        <v>236</v>
      </c>
      <c r="H19" s="25">
        <v>40544</v>
      </c>
      <c r="I19" s="14">
        <v>5</v>
      </c>
      <c r="J19" s="14">
        <v>20</v>
      </c>
      <c r="K19" s="14">
        <v>35</v>
      </c>
      <c r="L19" s="14">
        <v>10</v>
      </c>
      <c r="M19" s="14">
        <v>40</v>
      </c>
      <c r="N19" s="14">
        <v>70</v>
      </c>
      <c r="O19" s="14" t="s">
        <v>67</v>
      </c>
      <c r="P19" s="18" t="s">
        <v>75</v>
      </c>
      <c r="Q19" s="14" t="s">
        <v>30</v>
      </c>
      <c r="R19" s="14">
        <v>100</v>
      </c>
      <c r="S19" s="14">
        <v>200</v>
      </c>
      <c r="T19" s="14">
        <v>750</v>
      </c>
      <c r="U19" s="14">
        <v>2250</v>
      </c>
      <c r="V19" s="18" t="s">
        <v>58</v>
      </c>
      <c r="W19" s="19">
        <f>IF($V19="MM1",'2018 GTCMHI Medical Plan Rates'!$R$12,IF($V19="MM2",'2018 GTCMHI Medical Plan Rates'!$R$13,IF($V19="MM3",'2018 GTCMHI Medical Plan Rates'!$R$14,IF($V19="MM5",'2018 GTCMHI Medical Plan Rates'!$R$15,IF($V19="MM6",'2018 GTCMHI Medical Plan Rates'!$R$16,IF($V19="MM7",'2018 GTCMHI Medical Plan Rates'!$R$17,IF($V19="PPO1",'2018 GTCMHI Medical Plan Rates'!$R$8,IF($V19="PPO2",'2018 GTCMHI Medical Plan Rates'!$R$9,IF($V19="PPO3",'2018 GTCMHI Medical Plan Rates'!$R$10,IF($V19="PPOT",'2018 GTCMHI Medical Plan Rates'!$R$11,IF($V19="ACA-P",'2018 GTCMHIC Metal Level Plans'!$C$29,IF($V19="ACA-G",'2018 GTCMHIC Metal Level Plans'!$C$34,IF($V19="ACA-S",'2018 GTCMHIC Metal Level Plans'!$C$39,IF($V19="ACA-B",'2018 GTCMHIC Metal Level Plans'!$C$44," "))))))))))))))</f>
        <v>701.64</v>
      </c>
      <c r="X19" s="19">
        <f>IF($O19="3T3",'2018 GTCMHIC 3-Tier Rx Plans'!$C$30,IF($O19="3T5a",'2018 GTCMHIC 3-Tier Rx Plans'!$D$30,IF($O19="3T6",'2018 GTCMHIC 3-Tier Rx Plans'!$E$30,IF($O19="3T7",'2018 GTCMHIC 3-Tier Rx Plans'!$F$30,IF($O19="3T8",'2018 GTCMHI Medical Plan Rates'!#REF!,IF($O19="3T9",'2018 GTCMHIC 3-Tier Rx Plans'!$G$30,IF($O19="3T10",'2018 GTCMHIC 3-Tier Rx Plans'!$H$30,IF($O19="3T11",'2018 GTCMHIC 3-Tier Rx Plans'!$I$30,IF($O19="3T13",'2018 GTCMHIC 3-Tier Rx Plans'!$J$30,IF($O19="ACA-P",'2018 GTCMHIC Metal Level Plans'!$C$30,IF($O19="ACA-G",'2018 GTCMHIC Metal Level Plans'!$C$35,IF($O19="ACA-S",'2018 GTCMHIC Metal Level Plans'!$C$40,IF($O19="ACA-B",'2018 GTCMHIC Metal Level Plans'!$C$45," ")))))))))))))</f>
        <v>177.13</v>
      </c>
      <c r="Y19" s="19">
        <f t="shared" si="2"/>
        <v>878.77</v>
      </c>
      <c r="Z19" s="19">
        <f>IF($V19="MM1",'2018 GTCMHI Medical Plan Rates'!$S$12,IF($V19="MM2",'2018 GTCMHI Medical Plan Rates'!$S$13,IF($V19="MM3",'2018 GTCMHI Medical Plan Rates'!$S$14,IF($V19="MM4",'2018 GTCMHI Medical Plan Rates'!#REF!,IF($V19="MM5",'2018 GTCMHI Medical Plan Rates'!$S$15,IF($V19="MM6",'2018 GTCMHI Medical Plan Rates'!$S$16,IF($V19="MM7",'2018 GTCMHI Medical Plan Rates'!$S$17,IF($V19="PPO1",'2018 GTCMHI Medical Plan Rates'!$S$8,IF($V19="PPO2",'2018 GTCMHI Medical Plan Rates'!$S$9,IF($V19="PPO3",'2018 GTCMHI Medical Plan Rates'!$S$10,IF($V19="PPOT",'2018 GTCMHI Medical Plan Rates'!$S$11,IF($V19="ACA-P",'2018 GTCMHIC Metal Level Plans'!$D$29,IF($V19="ACA-G",'2018 GTCMHIC Metal Level Plans'!$D$34,IF($V19="ACA-S",'2018 GTCMHIC Metal Level Plans'!$D$39,IF($V19="ACA-B",'2018 GTCMHIC Metal Level Plans'!$D$44," ")))))))))))))))</f>
        <v>1520.59</v>
      </c>
      <c r="AA19" s="19">
        <f>IF($O19="3T3",'2018 GTCMHIC 3-Tier Rx Plans'!$C$31,IF($O19="3T5a",'2018 GTCMHIC 3-Tier Rx Plans'!$D$31,IF($O19="3T6",'2018 GTCMHIC 3-Tier Rx Plans'!$E$31,IF($O19="3T7",'2018 GTCMHIC 3-Tier Rx Plans'!$F$31,IF($O19="3T8",'2018 GTCMHI Medical Plan Rates'!#REF!,IF($O19="3T9",'2018 GTCMHIC 3-Tier Rx Plans'!$G$31,IF($O19="3T10",'2018 GTCMHIC 3-Tier Rx Plans'!$H$31,IF($O19="3T11",'2018 GTCMHIC 3-Tier Rx Plans'!$I$31,IF($O19="3T13",'2018 GTCMHIC 3-Tier Rx Plans'!$J$31,IF($O19="ACA-P",'2018 GTCMHIC Metal Level Plans'!$D$30,IF($O19="ACA-G",'2018 GTCMHIC Metal Level Plans'!$D$35,IF($O19="ACA-S",'2018 GTCMHIC Metal Level Plans'!$D$40,IF($O19="ACA-B",'2018 GTCMHIC Metal Level Plans'!$D$45," ")))))))))))))</f>
        <v>383.97</v>
      </c>
      <c r="AB19" s="19">
        <f t="shared" si="3"/>
        <v>1904.56</v>
      </c>
    </row>
    <row r="20" spans="1:29" s="6" customFormat="1" ht="20.100000000000001" customHeight="1" x14ac:dyDescent="0.2">
      <c r="A20" s="280"/>
      <c r="B20" s="274"/>
      <c r="C20" s="77" t="s">
        <v>256</v>
      </c>
      <c r="D20" s="289"/>
      <c r="E20" s="78" t="s">
        <v>250</v>
      </c>
      <c r="F20" s="78" t="s">
        <v>182</v>
      </c>
      <c r="G20" s="78" t="s">
        <v>236</v>
      </c>
      <c r="H20" s="25">
        <v>40544</v>
      </c>
      <c r="I20" s="14">
        <v>5</v>
      </c>
      <c r="J20" s="14">
        <v>20</v>
      </c>
      <c r="K20" s="14">
        <v>35</v>
      </c>
      <c r="L20" s="14">
        <v>10</v>
      </c>
      <c r="M20" s="14">
        <v>40</v>
      </c>
      <c r="N20" s="14">
        <v>70</v>
      </c>
      <c r="O20" s="14" t="s">
        <v>67</v>
      </c>
      <c r="P20" s="18" t="s">
        <v>75</v>
      </c>
      <c r="Q20" s="14" t="s">
        <v>30</v>
      </c>
      <c r="R20" s="14">
        <v>100</v>
      </c>
      <c r="S20" s="14">
        <v>200</v>
      </c>
      <c r="T20" s="14">
        <v>750</v>
      </c>
      <c r="U20" s="14">
        <v>2250</v>
      </c>
      <c r="V20" s="18" t="s">
        <v>58</v>
      </c>
      <c r="W20" s="19">
        <f>IF($V20="MM1",'2018 GTCMHI Medical Plan Rates'!$R$12,IF($V20="MM2",'2018 GTCMHI Medical Plan Rates'!$R$13,IF($V20="MM3",'2018 GTCMHI Medical Plan Rates'!$R$14,IF($V20="MM5",'2018 GTCMHI Medical Plan Rates'!$R$15,IF($V20="MM6",'2018 GTCMHI Medical Plan Rates'!$R$16,IF($V20="MM7",'2018 GTCMHI Medical Plan Rates'!$R$17,IF($V20="PPO1",'2018 GTCMHI Medical Plan Rates'!$R$8,IF($V20="PPO2",'2018 GTCMHI Medical Plan Rates'!$R$9,IF($V20="PPO3",'2018 GTCMHI Medical Plan Rates'!$R$10,IF($V20="PPOT",'2018 GTCMHI Medical Plan Rates'!$R$11,IF($V20="ACA-P",'2018 GTCMHIC Metal Level Plans'!$C$29,IF($V20="ACA-G",'2018 GTCMHIC Metal Level Plans'!$C$34,IF($V20="ACA-S",'2018 GTCMHIC Metal Level Plans'!$C$39,IF($V20="ACA-B",'2018 GTCMHIC Metal Level Plans'!$C$44," "))))))))))))))</f>
        <v>701.64</v>
      </c>
      <c r="X20" s="19">
        <f>IF($O20="3T3",'2018 GTCMHIC 3-Tier Rx Plans'!$C$30,IF($O20="3T5a",'2018 GTCMHIC 3-Tier Rx Plans'!$D$30,IF($O20="3T6",'2018 GTCMHIC 3-Tier Rx Plans'!$E$30,IF($O20="3T7",'2018 GTCMHIC 3-Tier Rx Plans'!$F$30,IF($O20="3T8",'2018 GTCMHI Medical Plan Rates'!#REF!,IF($O20="3T9",'2018 GTCMHIC 3-Tier Rx Plans'!$G$30,IF($O20="3T10",'2018 GTCMHIC 3-Tier Rx Plans'!$H$30,IF($O20="3T11",'2018 GTCMHIC 3-Tier Rx Plans'!$I$30,IF($O20="3T13",'2018 GTCMHIC 3-Tier Rx Plans'!$J$30,IF($O20="ACA-P",'2018 GTCMHIC Metal Level Plans'!$C$30,IF($O20="ACA-G",'2018 GTCMHIC Metal Level Plans'!$C$35,IF($O20="ACA-S",'2018 GTCMHIC Metal Level Plans'!$C$40,IF($O20="ACA-B",'2018 GTCMHIC Metal Level Plans'!$C$45," ")))))))))))))</f>
        <v>177.13</v>
      </c>
      <c r="Y20" s="19">
        <f t="shared" si="2"/>
        <v>878.77</v>
      </c>
      <c r="Z20" s="19">
        <f>IF($V20="MM1",'2018 GTCMHI Medical Plan Rates'!$S$12,IF($V20="MM2",'2018 GTCMHI Medical Plan Rates'!$S$13,IF($V20="MM3",'2018 GTCMHI Medical Plan Rates'!$S$14,IF($V20="MM4",'2018 GTCMHI Medical Plan Rates'!#REF!,IF($V20="MM5",'2018 GTCMHI Medical Plan Rates'!$S$15,IF($V20="MM6",'2018 GTCMHI Medical Plan Rates'!$S$16,IF($V20="MM7",'2018 GTCMHI Medical Plan Rates'!$S$17,IF($V20="PPO1",'2018 GTCMHI Medical Plan Rates'!$S$8,IF($V20="PPO2",'2018 GTCMHI Medical Plan Rates'!$S$9,IF($V20="PPO3",'2018 GTCMHI Medical Plan Rates'!$S$10,IF($V20="PPOT",'2018 GTCMHI Medical Plan Rates'!$S$11,IF($V20="ACA-P",'2018 GTCMHIC Metal Level Plans'!$D$29,IF($V20="ACA-G",'2018 GTCMHIC Metal Level Plans'!$D$34,IF($V20="ACA-S",'2018 GTCMHIC Metal Level Plans'!$D$39,IF($V20="ACA-B",'2018 GTCMHIC Metal Level Plans'!$D$44," ")))))))))))))))</f>
        <v>1520.59</v>
      </c>
      <c r="AA20" s="19">
        <f>IF($O20="3T3",'2018 GTCMHIC 3-Tier Rx Plans'!$C$31,IF($O20="3T5a",'2018 GTCMHIC 3-Tier Rx Plans'!$D$31,IF($O20="3T6",'2018 GTCMHIC 3-Tier Rx Plans'!$E$31,IF($O20="3T7",'2018 GTCMHIC 3-Tier Rx Plans'!$F$31,IF($O20="3T8",'2018 GTCMHI Medical Plan Rates'!#REF!,IF($O20="3T9",'2018 GTCMHIC 3-Tier Rx Plans'!$G$31,IF($O20="3T10",'2018 GTCMHIC 3-Tier Rx Plans'!$H$31,IF($O20="3T11",'2018 GTCMHIC 3-Tier Rx Plans'!$I$31,IF($O20="3T13",'2018 GTCMHIC 3-Tier Rx Plans'!$J$31,IF($O20="ACA-P",'2018 GTCMHIC Metal Level Plans'!$D$30,IF($O20="ACA-G",'2018 GTCMHIC Metal Level Plans'!$D$35,IF($O20="ACA-S",'2018 GTCMHIC Metal Level Plans'!$D$40,IF($O20="ACA-B",'2018 GTCMHIC Metal Level Plans'!$D$45," ")))))))))))))</f>
        <v>383.97</v>
      </c>
      <c r="AB20" s="19">
        <f t="shared" si="3"/>
        <v>1904.56</v>
      </c>
      <c r="AC20" s="23"/>
    </row>
    <row r="21" spans="1:29" s="6" customFormat="1" ht="20.100000000000001" customHeight="1" x14ac:dyDescent="0.2">
      <c r="A21" s="280"/>
      <c r="B21" s="274"/>
      <c r="C21" s="77" t="s">
        <v>257</v>
      </c>
      <c r="D21" s="289"/>
      <c r="E21" s="78" t="s">
        <v>250</v>
      </c>
      <c r="F21" s="78" t="s">
        <v>182</v>
      </c>
      <c r="G21" s="78" t="s">
        <v>236</v>
      </c>
      <c r="H21" s="25">
        <v>40544</v>
      </c>
      <c r="I21" s="14">
        <v>5</v>
      </c>
      <c r="J21" s="14">
        <v>20</v>
      </c>
      <c r="K21" s="14">
        <v>35</v>
      </c>
      <c r="L21" s="14">
        <v>10</v>
      </c>
      <c r="M21" s="14">
        <v>40</v>
      </c>
      <c r="N21" s="14">
        <v>70</v>
      </c>
      <c r="O21" s="14" t="s">
        <v>67</v>
      </c>
      <c r="P21" s="18" t="s">
        <v>75</v>
      </c>
      <c r="Q21" s="14" t="s">
        <v>30</v>
      </c>
      <c r="R21" s="14">
        <v>100</v>
      </c>
      <c r="S21" s="14">
        <v>200</v>
      </c>
      <c r="T21" s="14">
        <v>750</v>
      </c>
      <c r="U21" s="14">
        <v>2250</v>
      </c>
      <c r="V21" s="18" t="s">
        <v>58</v>
      </c>
      <c r="W21" s="19">
        <f>IF($V21="MM1",'2018 GTCMHI Medical Plan Rates'!$R$12,IF($V21="MM2",'2018 GTCMHI Medical Plan Rates'!$R$13,IF($V21="MM3",'2018 GTCMHI Medical Plan Rates'!$R$14,IF($V21="MM5",'2018 GTCMHI Medical Plan Rates'!$R$15,IF($V21="MM6",'2018 GTCMHI Medical Plan Rates'!$R$16,IF($V21="MM7",'2018 GTCMHI Medical Plan Rates'!$R$17,IF($V21="PPO1",'2018 GTCMHI Medical Plan Rates'!$R$8,IF($V21="PPO2",'2018 GTCMHI Medical Plan Rates'!$R$9,IF($V21="PPO3",'2018 GTCMHI Medical Plan Rates'!$R$10,IF($V21="PPOT",'2018 GTCMHI Medical Plan Rates'!$R$11,IF($V21="ACA-P",'2018 GTCMHIC Metal Level Plans'!$C$29,IF($V21="ACA-G",'2018 GTCMHIC Metal Level Plans'!$C$34,IF($V21="ACA-S",'2018 GTCMHIC Metal Level Plans'!$C$39,IF($V21="ACA-B",'2018 GTCMHIC Metal Level Plans'!$C$44," "))))))))))))))</f>
        <v>701.64</v>
      </c>
      <c r="X21" s="19">
        <f>IF($O21="3T3",'2018 GTCMHIC 3-Tier Rx Plans'!$C$30,IF($O21="3T5a",'2018 GTCMHIC 3-Tier Rx Plans'!$D$30,IF($O21="3T6",'2018 GTCMHIC 3-Tier Rx Plans'!$E$30,IF($O21="3T7",'2018 GTCMHIC 3-Tier Rx Plans'!$F$30,IF($O21="3T8",'2018 GTCMHI Medical Plan Rates'!#REF!,IF($O21="3T9",'2018 GTCMHIC 3-Tier Rx Plans'!$G$30,IF($O21="3T10",'2018 GTCMHIC 3-Tier Rx Plans'!$H$30,IF($O21="3T11",'2018 GTCMHIC 3-Tier Rx Plans'!$I$30,IF($O21="3T13",'2018 GTCMHIC 3-Tier Rx Plans'!$J$30,IF($O21="ACA-P",'2018 GTCMHIC Metal Level Plans'!$C$30,IF($O21="ACA-G",'2018 GTCMHIC Metal Level Plans'!$C$35,IF($O21="ACA-S",'2018 GTCMHIC Metal Level Plans'!$C$40,IF($O21="ACA-B",'2018 GTCMHIC Metal Level Plans'!$C$45," ")))))))))))))</f>
        <v>177.13</v>
      </c>
      <c r="Y21" s="19">
        <f t="shared" si="2"/>
        <v>878.77</v>
      </c>
      <c r="Z21" s="19">
        <f>IF($V21="MM1",'2018 GTCMHI Medical Plan Rates'!$S$12,IF($V21="MM2",'2018 GTCMHI Medical Plan Rates'!$S$13,IF($V21="MM3",'2018 GTCMHI Medical Plan Rates'!$S$14,IF($V21="MM4",'2018 GTCMHI Medical Plan Rates'!#REF!,IF($V21="MM5",'2018 GTCMHI Medical Plan Rates'!$S$15,IF($V21="MM6",'2018 GTCMHI Medical Plan Rates'!$S$16,IF($V21="MM7",'2018 GTCMHI Medical Plan Rates'!$S$17,IF($V21="PPO1",'2018 GTCMHI Medical Plan Rates'!$S$8,IF($V21="PPO2",'2018 GTCMHI Medical Plan Rates'!$S$9,IF($V21="PPO3",'2018 GTCMHI Medical Plan Rates'!$S$10,IF($V21="PPOT",'2018 GTCMHI Medical Plan Rates'!$S$11,IF($V21="ACA-P",'2018 GTCMHIC Metal Level Plans'!$D$29,IF($V21="ACA-G",'2018 GTCMHIC Metal Level Plans'!$D$34,IF($V21="ACA-S",'2018 GTCMHIC Metal Level Plans'!$D$39,IF($V21="ACA-B",'2018 GTCMHIC Metal Level Plans'!$D$44," ")))))))))))))))</f>
        <v>1520.59</v>
      </c>
      <c r="AA21" s="19">
        <f>IF($O21="3T3",'2018 GTCMHIC 3-Tier Rx Plans'!$C$31,IF($O21="3T5a",'2018 GTCMHIC 3-Tier Rx Plans'!$D$31,IF($O21="3T6",'2018 GTCMHIC 3-Tier Rx Plans'!$E$31,IF($O21="3T7",'2018 GTCMHIC 3-Tier Rx Plans'!$F$31,IF($O21="3T8",'2018 GTCMHI Medical Plan Rates'!#REF!,IF($O21="3T9",'2018 GTCMHIC 3-Tier Rx Plans'!$G$31,IF($O21="3T10",'2018 GTCMHIC 3-Tier Rx Plans'!$H$31,IF($O21="3T11",'2018 GTCMHIC 3-Tier Rx Plans'!$I$31,IF($O21="3T13",'2018 GTCMHIC 3-Tier Rx Plans'!$J$31,IF($O21="ACA-P",'2018 GTCMHIC Metal Level Plans'!$D$30,IF($O21="ACA-G",'2018 GTCMHIC Metal Level Plans'!$D$35,IF($O21="ACA-S",'2018 GTCMHIC Metal Level Plans'!$D$40,IF($O21="ACA-B",'2018 GTCMHIC Metal Level Plans'!$D$45," ")))))))))))))</f>
        <v>383.97</v>
      </c>
      <c r="AB21" s="19">
        <f t="shared" si="3"/>
        <v>1904.56</v>
      </c>
      <c r="AC21" s="23"/>
    </row>
    <row r="22" spans="1:29" s="6" customFormat="1" ht="20.100000000000001" customHeight="1" x14ac:dyDescent="0.2">
      <c r="A22" s="280"/>
      <c r="B22" s="265"/>
      <c r="C22" s="81" t="s">
        <v>369</v>
      </c>
      <c r="D22" s="84"/>
      <c r="E22" s="82" t="s">
        <v>250</v>
      </c>
      <c r="F22" s="82" t="s">
        <v>182</v>
      </c>
      <c r="G22" s="82" t="s">
        <v>160</v>
      </c>
      <c r="H22" s="25">
        <v>42248</v>
      </c>
      <c r="I22" s="14">
        <v>10</v>
      </c>
      <c r="J22" s="14">
        <v>30</v>
      </c>
      <c r="K22" s="14">
        <v>50</v>
      </c>
      <c r="L22" s="14">
        <v>20</v>
      </c>
      <c r="M22" s="14">
        <v>60</v>
      </c>
      <c r="N22" s="14">
        <v>100</v>
      </c>
      <c r="O22" s="109" t="s">
        <v>116</v>
      </c>
      <c r="P22" s="84" t="s">
        <v>150</v>
      </c>
      <c r="Q22" s="14" t="s">
        <v>337</v>
      </c>
      <c r="R22" s="14" t="s">
        <v>30</v>
      </c>
      <c r="S22" s="14" t="s">
        <v>30</v>
      </c>
      <c r="T22" s="14">
        <v>2000</v>
      </c>
      <c r="U22" s="14">
        <v>6000</v>
      </c>
      <c r="V22" s="84" t="s">
        <v>116</v>
      </c>
      <c r="W22" s="19">
        <f>IF($V22="MM1",'2018 GTCMHI Medical Plan Rates'!$R$12,IF($V22="MM2",'2018 GTCMHI Medical Plan Rates'!$R$13,IF($V22="MM3",'2018 GTCMHI Medical Plan Rates'!$R$14,IF($V22="MM5",'2018 GTCMHI Medical Plan Rates'!$R$15,IF($V22="MM6",'2018 GTCMHI Medical Plan Rates'!$R$16,IF($V22="MM7",'2018 GTCMHI Medical Plan Rates'!$R$17,IF($V22="PPO1",'2018 GTCMHI Medical Plan Rates'!$R$8,IF($V22="PPO2",'2018 GTCMHI Medical Plan Rates'!$R$9,IF($V22="PPO3",'2018 GTCMHI Medical Plan Rates'!$R$10,IF($V22="PPOT",'2018 GTCMHI Medical Plan Rates'!$R$11,IF($V22="ACA-P",'2018 GTCMHIC Metal Level Plans'!$C$29,IF($V22="ACA-G",'2018 GTCMHIC Metal Level Plans'!$C$34,IF($V22="ACA-S",'2018 GTCMHIC Metal Level Plans'!$C$39,IF($V22="ACA-B",'2018 GTCMHIC Metal Level Plans'!$C$44," "))))))))))))))</f>
        <v>477.71719631999997</v>
      </c>
      <c r="X22" s="19">
        <f>IF($O22="3T3",'2018 GTCMHIC 3-Tier Rx Plans'!$C$30,IF($O22="3T5a",'2018 GTCMHIC 3-Tier Rx Plans'!$D$30,IF($O22="3T6",'2018 GTCMHIC 3-Tier Rx Plans'!$E$30,IF($O22="3T7",'2018 GTCMHIC 3-Tier Rx Plans'!$F$30,IF($O22="3T8",'2018 GTCMHI Medical Plan Rates'!#REF!,IF($O22="3T9",'2018 GTCMHIC 3-Tier Rx Plans'!$G$30,IF($O22="3T10",'2018 GTCMHIC 3-Tier Rx Plans'!$H$30,IF($O22="3T11",'2018 GTCMHIC 3-Tier Rx Plans'!$I$30,IF($O22="3T13",'2018 GTCMHIC 3-Tier Rx Plans'!$J$30,IF($O22="ACA-P",'2018 GTCMHIC Metal Level Plans'!$C$30,IF($O22="ACA-G",'2018 GTCMHIC Metal Level Plans'!$C$35,IF($O22="ACA-S",'2018 GTCMHIC Metal Level Plans'!$C$40,IF($O22="ACA-B",'2018 GTCMHIC Metal Level Plans'!$C$45," ")))))))))))))</f>
        <v>121.97800368</v>
      </c>
      <c r="Y22" s="19">
        <f t="shared" si="2"/>
        <v>599.6952</v>
      </c>
      <c r="Z22" s="19">
        <f>IF($V22="MM1",'2018 GTCMHI Medical Plan Rates'!$S$12,IF($V22="MM2",'2018 GTCMHI Medical Plan Rates'!$S$13,IF($V22="MM3",'2018 GTCMHI Medical Plan Rates'!$S$14,IF($V22="MM4",'2018 GTCMHI Medical Plan Rates'!#REF!,IF($V22="MM5",'2018 GTCMHI Medical Plan Rates'!$S$15,IF($V22="MM6",'2018 GTCMHI Medical Plan Rates'!$S$16,IF($V22="MM7",'2018 GTCMHI Medical Plan Rates'!$S$17,IF($V22="PPO1",'2018 GTCMHI Medical Plan Rates'!$S$8,IF($V22="PPO2",'2018 GTCMHI Medical Plan Rates'!$S$9,IF($V22="PPO3",'2018 GTCMHI Medical Plan Rates'!$S$10,IF($V22="PPOT",'2018 GTCMHI Medical Plan Rates'!$S$11,IF($V22="ACA-P",'2018 GTCMHIC Metal Level Plans'!$D$29,IF($V22="ACA-G",'2018 GTCMHIC Metal Level Plans'!$D$34,IF($V22="ACA-S",'2018 GTCMHIC Metal Level Plans'!$D$39,IF($V22="ACA-B",'2018 GTCMHIC Metal Level Plans'!$D$44," ")))))))))))))))</f>
        <v>1242.074652</v>
      </c>
      <c r="AA22" s="19">
        <f>IF($O22="3T3",'2018 GTCMHIC 3-Tier Rx Plans'!$C$31,IF($O22="3T5a",'2018 GTCMHIC 3-Tier Rx Plans'!$D$31,IF($O22="3T6",'2018 GTCMHIC 3-Tier Rx Plans'!$E$31,IF($O22="3T7",'2018 GTCMHIC 3-Tier Rx Plans'!$F$31,IF($O22="3T8",'2018 GTCMHI Medical Plan Rates'!#REF!,IF($O22="3T9",'2018 GTCMHIC 3-Tier Rx Plans'!$G$31,IF($O22="3T10",'2018 GTCMHIC 3-Tier Rx Plans'!$H$31,IF($O22="3T11",'2018 GTCMHIC 3-Tier Rx Plans'!$I$31,IF($O22="3T13",'2018 GTCMHIC 3-Tier Rx Plans'!$J$31,IF($O22="ACA-P",'2018 GTCMHIC Metal Level Plans'!$D$30,IF($O22="ACA-G",'2018 GTCMHIC Metal Level Plans'!$D$35,IF($O22="ACA-S",'2018 GTCMHIC Metal Level Plans'!$D$40,IF($O22="ACA-B",'2018 GTCMHIC Metal Level Plans'!$D$45," ")))))))))))))</f>
        <v>317.14534800000001</v>
      </c>
      <c r="AB22" s="19">
        <f t="shared" si="3"/>
        <v>1559.22</v>
      </c>
      <c r="AC22" s="23"/>
    </row>
    <row r="23" spans="1:29" s="6" customFormat="1" ht="20.100000000000001" customHeight="1" x14ac:dyDescent="0.2">
      <c r="A23" s="280"/>
      <c r="B23" s="243" t="s">
        <v>261</v>
      </c>
      <c r="C23" s="26" t="s">
        <v>262</v>
      </c>
      <c r="D23" s="288" t="s">
        <v>37</v>
      </c>
      <c r="E23" s="60" t="s">
        <v>242</v>
      </c>
      <c r="F23" s="60" t="s">
        <v>152</v>
      </c>
      <c r="G23" s="60" t="s">
        <v>236</v>
      </c>
      <c r="H23" s="90">
        <v>40544</v>
      </c>
      <c r="I23" s="22">
        <v>5</v>
      </c>
      <c r="J23" s="22">
        <v>20</v>
      </c>
      <c r="K23" s="22">
        <v>35</v>
      </c>
      <c r="L23" s="22">
        <v>10</v>
      </c>
      <c r="M23" s="22">
        <v>40</v>
      </c>
      <c r="N23" s="22">
        <v>70</v>
      </c>
      <c r="O23" s="22" t="s">
        <v>67</v>
      </c>
      <c r="P23" s="21" t="s">
        <v>75</v>
      </c>
      <c r="Q23" s="22" t="s">
        <v>30</v>
      </c>
      <c r="R23" s="22">
        <v>100</v>
      </c>
      <c r="S23" s="22">
        <v>200</v>
      </c>
      <c r="T23" s="22">
        <v>750</v>
      </c>
      <c r="U23" s="22">
        <v>2250</v>
      </c>
      <c r="V23" s="21" t="s">
        <v>58</v>
      </c>
      <c r="W23" s="20">
        <f>IF($V23="MM1",'2018 GTCMHI Medical Plan Rates'!$R$12,IF($V23="MM2",'2018 GTCMHI Medical Plan Rates'!$R$13,IF($V23="MM3",'2018 GTCMHI Medical Plan Rates'!$R$14,IF($V23="MM5",'2018 GTCMHI Medical Plan Rates'!$R$15,IF($V23="MM6",'2018 GTCMHI Medical Plan Rates'!$R$16,IF($V23="MM7",'2018 GTCMHI Medical Plan Rates'!$R$17,IF($V23="PPO1",'2018 GTCMHI Medical Plan Rates'!$R$8,IF($V23="PPO2",'2018 GTCMHI Medical Plan Rates'!$R$9,IF($V23="PPO3",'2018 GTCMHI Medical Plan Rates'!$R$10,IF($V23="PPOT",'2018 GTCMHI Medical Plan Rates'!$R$11,IF($V23="ACA-P",'2018 GTCMHIC Metal Level Plans'!$C$29,IF($V23="ACA-G",'2018 GTCMHIC Metal Level Plans'!$C$34,IF($V23="ACA-S",'2018 GTCMHIC Metal Level Plans'!$C$39,IF($V23="ACA-B",'2018 GTCMHIC Metal Level Plans'!$C$44," "))))))))))))))</f>
        <v>701.64</v>
      </c>
      <c r="X23" s="20">
        <f>IF($O23="3T3",'2018 GTCMHIC 3-Tier Rx Plans'!$C$30,IF($O23="3T5a",'2018 GTCMHIC 3-Tier Rx Plans'!$D$30,IF($O23="3T6",'2018 GTCMHIC 3-Tier Rx Plans'!$E$30,IF($O23="3T7",'2018 GTCMHIC 3-Tier Rx Plans'!$F$30,IF($O23="3T8",'2018 GTCMHI Medical Plan Rates'!#REF!,IF($O23="3T9",'2018 GTCMHIC 3-Tier Rx Plans'!$G$30,IF($O23="3T10",'2018 GTCMHIC 3-Tier Rx Plans'!$H$30,IF($O23="3T11",'2018 GTCMHIC 3-Tier Rx Plans'!$I$30,IF($O23="3T13",'2018 GTCMHIC 3-Tier Rx Plans'!$J$30,IF($O23="ACA-P",'2018 GTCMHIC Metal Level Plans'!$C$30,IF($O23="ACA-G",'2018 GTCMHIC Metal Level Plans'!$C$35,IF($O23="ACA-S",'2018 GTCMHIC Metal Level Plans'!$C$40,IF($O23="ACA-B",'2018 GTCMHIC Metal Level Plans'!$C$45," ")))))))))))))</f>
        <v>177.13</v>
      </c>
      <c r="Y23" s="20">
        <f t="shared" si="2"/>
        <v>878.77</v>
      </c>
      <c r="Z23" s="20">
        <f>IF($V23="MM1",'2018 GTCMHI Medical Plan Rates'!$S$12,IF($V23="MM2",'2018 GTCMHI Medical Plan Rates'!$S$13,IF($V23="MM3",'2018 GTCMHI Medical Plan Rates'!$S$14,IF($V23="MM4",'2018 GTCMHI Medical Plan Rates'!#REF!,IF($V23="MM5",'2018 GTCMHI Medical Plan Rates'!$S$15,IF($V23="MM6",'2018 GTCMHI Medical Plan Rates'!$S$16,IF($V23="MM7",'2018 GTCMHI Medical Plan Rates'!$S$17,IF($V23="PPO1",'2018 GTCMHI Medical Plan Rates'!$S$8,IF($V23="PPO2",'2018 GTCMHI Medical Plan Rates'!$S$9,IF($V23="PPO3",'2018 GTCMHI Medical Plan Rates'!$S$10,IF($V23="PPOT",'2018 GTCMHI Medical Plan Rates'!$S$11,IF($V23="ACA-P",'2018 GTCMHIC Metal Level Plans'!$D$29,IF($V23="ACA-G",'2018 GTCMHIC Metal Level Plans'!$D$34,IF($V23="ACA-S",'2018 GTCMHIC Metal Level Plans'!$D$39,IF($V23="ACA-B",'2018 GTCMHIC Metal Level Plans'!$D$44," ")))))))))))))))</f>
        <v>1520.59</v>
      </c>
      <c r="AA23" s="20">
        <f>IF($O23="3T3",'2018 GTCMHIC 3-Tier Rx Plans'!$C$31,IF($O23="3T5a",'2018 GTCMHIC 3-Tier Rx Plans'!$D$31,IF($O23="3T6",'2018 GTCMHIC 3-Tier Rx Plans'!$E$31,IF($O23="3T7",'2018 GTCMHIC 3-Tier Rx Plans'!$F$31,IF($O23="3T8",'2018 GTCMHI Medical Plan Rates'!#REF!,IF($O23="3T9",'2018 GTCMHIC 3-Tier Rx Plans'!$G$31,IF($O23="3T10",'2018 GTCMHIC 3-Tier Rx Plans'!$H$31,IF($O23="3T11",'2018 GTCMHIC 3-Tier Rx Plans'!$I$31,IF($O23="3T13",'2018 GTCMHIC 3-Tier Rx Plans'!$J$31,IF($O23="ACA-P",'2018 GTCMHIC Metal Level Plans'!$D$30,IF($O23="ACA-G",'2018 GTCMHIC Metal Level Plans'!$D$35,IF($O23="ACA-S",'2018 GTCMHIC Metal Level Plans'!$D$40,IF($O23="ACA-B",'2018 GTCMHIC Metal Level Plans'!$D$45," ")))))))))))))</f>
        <v>383.97</v>
      </c>
      <c r="AB23" s="20">
        <f t="shared" si="3"/>
        <v>1904.56</v>
      </c>
      <c r="AC23" s="23"/>
    </row>
    <row r="24" spans="1:29" s="6" customFormat="1" ht="20.100000000000001" customHeight="1" x14ac:dyDescent="0.2">
      <c r="A24" s="280"/>
      <c r="B24" s="266"/>
      <c r="C24" s="26" t="s">
        <v>263</v>
      </c>
      <c r="D24" s="288"/>
      <c r="E24" s="60" t="s">
        <v>250</v>
      </c>
      <c r="F24" s="60" t="s">
        <v>251</v>
      </c>
      <c r="G24" s="60" t="s">
        <v>236</v>
      </c>
      <c r="H24" s="90">
        <v>40544</v>
      </c>
      <c r="I24" s="22">
        <v>5</v>
      </c>
      <c r="J24" s="22">
        <v>20</v>
      </c>
      <c r="K24" s="22">
        <v>35</v>
      </c>
      <c r="L24" s="22">
        <v>10</v>
      </c>
      <c r="M24" s="22">
        <v>40</v>
      </c>
      <c r="N24" s="22">
        <v>70</v>
      </c>
      <c r="O24" s="22" t="s">
        <v>67</v>
      </c>
      <c r="P24" s="21" t="s">
        <v>75</v>
      </c>
      <c r="Q24" s="22" t="s">
        <v>30</v>
      </c>
      <c r="R24" s="22">
        <v>100</v>
      </c>
      <c r="S24" s="22">
        <v>200</v>
      </c>
      <c r="T24" s="22">
        <v>750</v>
      </c>
      <c r="U24" s="22">
        <v>2250</v>
      </c>
      <c r="V24" s="21" t="s">
        <v>58</v>
      </c>
      <c r="W24" s="20">
        <f>IF($V24="MM1",'2018 GTCMHI Medical Plan Rates'!$R$12,IF($V24="MM2",'2018 GTCMHI Medical Plan Rates'!$R$13,IF($V24="MM3",'2018 GTCMHI Medical Plan Rates'!$R$14,IF($V24="MM5",'2018 GTCMHI Medical Plan Rates'!$R$15,IF($V24="MM6",'2018 GTCMHI Medical Plan Rates'!$R$16,IF($V24="MM7",'2018 GTCMHI Medical Plan Rates'!$R$17,IF($V24="PPO1",'2018 GTCMHI Medical Plan Rates'!$R$8,IF($V24="PPO2",'2018 GTCMHI Medical Plan Rates'!$R$9,IF($V24="PPO3",'2018 GTCMHI Medical Plan Rates'!$R$10,IF($V24="PPOT",'2018 GTCMHI Medical Plan Rates'!$R$11,IF($V24="ACA-P",'2018 GTCMHIC Metal Level Plans'!$C$29,IF($V24="ACA-G",'2018 GTCMHIC Metal Level Plans'!$C$34,IF($V24="ACA-S",'2018 GTCMHIC Metal Level Plans'!$C$39,IF($V24="ACA-B",'2018 GTCMHIC Metal Level Plans'!$C$44," "))))))))))))))</f>
        <v>701.64</v>
      </c>
      <c r="X24" s="20">
        <f>IF($O24="3T3",'2018 GTCMHIC 3-Tier Rx Plans'!$C$30,IF($O24="3T5a",'2018 GTCMHIC 3-Tier Rx Plans'!$D$30,IF($O24="3T6",'2018 GTCMHIC 3-Tier Rx Plans'!$E$30,IF($O24="3T7",'2018 GTCMHIC 3-Tier Rx Plans'!$F$30,IF($O24="3T8",'2018 GTCMHI Medical Plan Rates'!#REF!,IF($O24="3T9",'2018 GTCMHIC 3-Tier Rx Plans'!$G$30,IF($O24="3T10",'2018 GTCMHIC 3-Tier Rx Plans'!$H$30,IF($O24="3T11",'2018 GTCMHIC 3-Tier Rx Plans'!$I$30,IF($O24="3T13",'2018 GTCMHIC 3-Tier Rx Plans'!$J$30,IF($O24="ACA-P",'2018 GTCMHIC Metal Level Plans'!$C$30,IF($O24="ACA-G",'2018 GTCMHIC Metal Level Plans'!$C$35,IF($O24="ACA-S",'2018 GTCMHIC Metal Level Plans'!$C$40,IF($O24="ACA-B",'2018 GTCMHIC Metal Level Plans'!$C$45," ")))))))))))))</f>
        <v>177.13</v>
      </c>
      <c r="Y24" s="20">
        <f t="shared" si="2"/>
        <v>878.77</v>
      </c>
      <c r="Z24" s="20">
        <f>IF($V24="MM1",'2018 GTCMHI Medical Plan Rates'!$S$12,IF($V24="MM2",'2018 GTCMHI Medical Plan Rates'!$S$13,IF($V24="MM3",'2018 GTCMHI Medical Plan Rates'!$S$14,IF($V24="MM4",'2018 GTCMHI Medical Plan Rates'!#REF!,IF($V24="MM5",'2018 GTCMHI Medical Plan Rates'!$S$15,IF($V24="MM6",'2018 GTCMHI Medical Plan Rates'!$S$16,IF($V24="MM7",'2018 GTCMHI Medical Plan Rates'!$S$17,IF($V24="PPO1",'2018 GTCMHI Medical Plan Rates'!$S$8,IF($V24="PPO2",'2018 GTCMHI Medical Plan Rates'!$S$9,IF($V24="PPO3",'2018 GTCMHI Medical Plan Rates'!$S$10,IF($V24="PPOT",'2018 GTCMHI Medical Plan Rates'!$S$11,IF($V24="ACA-P",'2018 GTCMHIC Metal Level Plans'!$D$29,IF($V24="ACA-G",'2018 GTCMHIC Metal Level Plans'!$D$34,IF($V24="ACA-S",'2018 GTCMHIC Metal Level Plans'!$D$39,IF($V24="ACA-B",'2018 GTCMHIC Metal Level Plans'!$D$44," ")))))))))))))))</f>
        <v>1520.59</v>
      </c>
      <c r="AA24" s="20">
        <f>IF($O24="3T3",'2018 GTCMHIC 3-Tier Rx Plans'!$C$31,IF($O24="3T5a",'2018 GTCMHIC 3-Tier Rx Plans'!$D$31,IF($O24="3T6",'2018 GTCMHIC 3-Tier Rx Plans'!$E$31,IF($O24="3T7",'2018 GTCMHIC 3-Tier Rx Plans'!$F$31,IF($O24="3T8",'2018 GTCMHI Medical Plan Rates'!#REF!,IF($O24="3T9",'2018 GTCMHIC 3-Tier Rx Plans'!$G$31,IF($O24="3T10",'2018 GTCMHIC 3-Tier Rx Plans'!$H$31,IF($O24="3T11",'2018 GTCMHIC 3-Tier Rx Plans'!$I$31,IF($O24="3T13",'2018 GTCMHIC 3-Tier Rx Plans'!$J$31,IF($O24="ACA-P",'2018 GTCMHIC Metal Level Plans'!$D$30,IF($O24="ACA-G",'2018 GTCMHIC Metal Level Plans'!$D$35,IF($O24="ACA-S",'2018 GTCMHIC Metal Level Plans'!$D$40,IF($O24="ACA-B",'2018 GTCMHIC Metal Level Plans'!$D$45," ")))))))))))))</f>
        <v>383.97</v>
      </c>
      <c r="AB24" s="20">
        <f t="shared" si="3"/>
        <v>1904.56</v>
      </c>
      <c r="AC24" s="23"/>
    </row>
    <row r="25" spans="1:29" s="6" customFormat="1" ht="20.100000000000001" customHeight="1" x14ac:dyDescent="0.2">
      <c r="A25" s="280"/>
      <c r="B25" s="266"/>
      <c r="C25" s="26" t="s">
        <v>264</v>
      </c>
      <c r="D25" s="288"/>
      <c r="E25" s="60" t="s">
        <v>250</v>
      </c>
      <c r="F25" s="60" t="s">
        <v>251</v>
      </c>
      <c r="G25" s="60" t="s">
        <v>236</v>
      </c>
      <c r="H25" s="90">
        <v>40544</v>
      </c>
      <c r="I25" s="22">
        <v>5</v>
      </c>
      <c r="J25" s="22">
        <v>20</v>
      </c>
      <c r="K25" s="22">
        <v>35</v>
      </c>
      <c r="L25" s="22">
        <v>10</v>
      </c>
      <c r="M25" s="22">
        <v>40</v>
      </c>
      <c r="N25" s="22">
        <v>70</v>
      </c>
      <c r="O25" s="22" t="s">
        <v>67</v>
      </c>
      <c r="P25" s="21" t="s">
        <v>75</v>
      </c>
      <c r="Q25" s="22" t="s">
        <v>30</v>
      </c>
      <c r="R25" s="22">
        <v>100</v>
      </c>
      <c r="S25" s="22">
        <v>200</v>
      </c>
      <c r="T25" s="22">
        <v>750</v>
      </c>
      <c r="U25" s="22">
        <v>2250</v>
      </c>
      <c r="V25" s="21" t="s">
        <v>58</v>
      </c>
      <c r="W25" s="20">
        <f>IF($V25="MM1",'2018 GTCMHI Medical Plan Rates'!$R$12,IF($V25="MM2",'2018 GTCMHI Medical Plan Rates'!$R$13,IF($V25="MM3",'2018 GTCMHI Medical Plan Rates'!$R$14,IF($V25="MM5",'2018 GTCMHI Medical Plan Rates'!$R$15,IF($V25="MM6",'2018 GTCMHI Medical Plan Rates'!$R$16,IF($V25="MM7",'2018 GTCMHI Medical Plan Rates'!$R$17,IF($V25="PPO1",'2018 GTCMHI Medical Plan Rates'!$R$8,IF($V25="PPO2",'2018 GTCMHI Medical Plan Rates'!$R$9,IF($V25="PPO3",'2018 GTCMHI Medical Plan Rates'!$R$10,IF($V25="PPOT",'2018 GTCMHI Medical Plan Rates'!$R$11,IF($V25="ACA-P",'2018 GTCMHIC Metal Level Plans'!$C$29,IF($V25="ACA-G",'2018 GTCMHIC Metal Level Plans'!$C$34,IF($V25="ACA-S",'2018 GTCMHIC Metal Level Plans'!$C$39,IF($V25="ACA-B",'2018 GTCMHIC Metal Level Plans'!$C$44," "))))))))))))))</f>
        <v>701.64</v>
      </c>
      <c r="X25" s="20">
        <f>IF($O25="3T3",'2018 GTCMHIC 3-Tier Rx Plans'!$C$30,IF($O25="3T5a",'2018 GTCMHIC 3-Tier Rx Plans'!$D$30,IF($O25="3T6",'2018 GTCMHIC 3-Tier Rx Plans'!$E$30,IF($O25="3T7",'2018 GTCMHIC 3-Tier Rx Plans'!$F$30,IF($O25="3T8",'2018 GTCMHI Medical Plan Rates'!#REF!,IF($O25="3T9",'2018 GTCMHIC 3-Tier Rx Plans'!$G$30,IF($O25="3T10",'2018 GTCMHIC 3-Tier Rx Plans'!$H$30,IF($O25="3T11",'2018 GTCMHIC 3-Tier Rx Plans'!$I$30,IF($O25="3T13",'2018 GTCMHIC 3-Tier Rx Plans'!$J$30,IF($O25="ACA-P",'2018 GTCMHIC Metal Level Plans'!$C$30,IF($O25="ACA-G",'2018 GTCMHIC Metal Level Plans'!$C$35,IF($O25="ACA-S",'2018 GTCMHIC Metal Level Plans'!$C$40,IF($O25="ACA-B",'2018 GTCMHIC Metal Level Plans'!$C$45," ")))))))))))))</f>
        <v>177.13</v>
      </c>
      <c r="Y25" s="20">
        <f t="shared" si="2"/>
        <v>878.77</v>
      </c>
      <c r="Z25" s="20">
        <f>IF($V25="MM1",'2018 GTCMHI Medical Plan Rates'!$S$12,IF($V25="MM2",'2018 GTCMHI Medical Plan Rates'!$S$13,IF($V25="MM3",'2018 GTCMHI Medical Plan Rates'!$S$14,IF($V25="MM4",'2018 GTCMHI Medical Plan Rates'!#REF!,IF($V25="MM5",'2018 GTCMHI Medical Plan Rates'!$S$15,IF($V25="MM6",'2018 GTCMHI Medical Plan Rates'!$S$16,IF($V25="MM7",'2018 GTCMHI Medical Plan Rates'!$S$17,IF($V25="PPO1",'2018 GTCMHI Medical Plan Rates'!$S$8,IF($V25="PPO2",'2018 GTCMHI Medical Plan Rates'!$S$9,IF($V25="PPO3",'2018 GTCMHI Medical Plan Rates'!$S$10,IF($V25="PPOT",'2018 GTCMHI Medical Plan Rates'!$S$11,IF($V25="ACA-P",'2018 GTCMHIC Metal Level Plans'!$D$29,IF($V25="ACA-G",'2018 GTCMHIC Metal Level Plans'!$D$34,IF($V25="ACA-S",'2018 GTCMHIC Metal Level Plans'!$D$39,IF($V25="ACA-B",'2018 GTCMHIC Metal Level Plans'!$D$44," ")))))))))))))))</f>
        <v>1520.59</v>
      </c>
      <c r="AA25" s="20">
        <f>IF($O25="3T3",'2018 GTCMHIC 3-Tier Rx Plans'!$C$31,IF($O25="3T5a",'2018 GTCMHIC 3-Tier Rx Plans'!$D$31,IF($O25="3T6",'2018 GTCMHIC 3-Tier Rx Plans'!$E$31,IF($O25="3T7",'2018 GTCMHIC 3-Tier Rx Plans'!$F$31,IF($O25="3T8",'2018 GTCMHI Medical Plan Rates'!#REF!,IF($O25="3T9",'2018 GTCMHIC 3-Tier Rx Plans'!$G$31,IF($O25="3T10",'2018 GTCMHIC 3-Tier Rx Plans'!$H$31,IF($O25="3T11",'2018 GTCMHIC 3-Tier Rx Plans'!$I$31,IF($O25="3T13",'2018 GTCMHIC 3-Tier Rx Plans'!$J$31,IF($O25="ACA-P",'2018 GTCMHIC Metal Level Plans'!$D$30,IF($O25="ACA-G",'2018 GTCMHIC Metal Level Plans'!$D$35,IF($O25="ACA-S",'2018 GTCMHIC Metal Level Plans'!$D$40,IF($O25="ACA-B",'2018 GTCMHIC Metal Level Plans'!$D$45," ")))))))))))))</f>
        <v>383.97</v>
      </c>
      <c r="AB25" s="20">
        <f t="shared" si="3"/>
        <v>1904.56</v>
      </c>
      <c r="AC25" s="23"/>
    </row>
    <row r="26" spans="1:29" s="6" customFormat="1" ht="20.100000000000001" customHeight="1" x14ac:dyDescent="0.2">
      <c r="A26" s="280"/>
      <c r="B26" s="266"/>
      <c r="C26" s="26" t="s">
        <v>265</v>
      </c>
      <c r="D26" s="288"/>
      <c r="E26" s="60" t="s">
        <v>250</v>
      </c>
      <c r="F26" s="60" t="s">
        <v>251</v>
      </c>
      <c r="G26" s="60" t="s">
        <v>236</v>
      </c>
      <c r="H26" s="90">
        <v>40544</v>
      </c>
      <c r="I26" s="22">
        <v>5</v>
      </c>
      <c r="J26" s="22">
        <v>20</v>
      </c>
      <c r="K26" s="22">
        <v>35</v>
      </c>
      <c r="L26" s="22">
        <v>10</v>
      </c>
      <c r="M26" s="22">
        <v>40</v>
      </c>
      <c r="N26" s="22">
        <v>70</v>
      </c>
      <c r="O26" s="22" t="s">
        <v>67</v>
      </c>
      <c r="P26" s="21" t="s">
        <v>75</v>
      </c>
      <c r="Q26" s="22" t="s">
        <v>30</v>
      </c>
      <c r="R26" s="22">
        <v>100</v>
      </c>
      <c r="S26" s="22">
        <v>200</v>
      </c>
      <c r="T26" s="22">
        <v>750</v>
      </c>
      <c r="U26" s="22">
        <v>2250</v>
      </c>
      <c r="V26" s="21" t="s">
        <v>58</v>
      </c>
      <c r="W26" s="20">
        <f>IF($V26="MM1",'2018 GTCMHI Medical Plan Rates'!$R$12,IF($V26="MM2",'2018 GTCMHI Medical Plan Rates'!$R$13,IF($V26="MM3",'2018 GTCMHI Medical Plan Rates'!$R$14,IF($V26="MM5",'2018 GTCMHI Medical Plan Rates'!$R$15,IF($V26="MM6",'2018 GTCMHI Medical Plan Rates'!$R$16,IF($V26="MM7",'2018 GTCMHI Medical Plan Rates'!$R$17,IF($V26="PPO1",'2018 GTCMHI Medical Plan Rates'!$R$8,IF($V26="PPO2",'2018 GTCMHI Medical Plan Rates'!$R$9,IF($V26="PPO3",'2018 GTCMHI Medical Plan Rates'!$R$10,IF($V26="PPOT",'2018 GTCMHI Medical Plan Rates'!$R$11,IF($V26="ACA-P",'2018 GTCMHIC Metal Level Plans'!$C$29,IF($V26="ACA-G",'2018 GTCMHIC Metal Level Plans'!$C$34,IF($V26="ACA-S",'2018 GTCMHIC Metal Level Plans'!$C$39,IF($V26="ACA-B",'2018 GTCMHIC Metal Level Plans'!$C$44," "))))))))))))))</f>
        <v>701.64</v>
      </c>
      <c r="X26" s="20">
        <f>IF($O26="3T3",'2018 GTCMHIC 3-Tier Rx Plans'!$C$30,IF($O26="3T5a",'2018 GTCMHIC 3-Tier Rx Plans'!$D$30,IF($O26="3T6",'2018 GTCMHIC 3-Tier Rx Plans'!$E$30,IF($O26="3T7",'2018 GTCMHIC 3-Tier Rx Plans'!$F$30,IF($O26="3T8",'2018 GTCMHI Medical Plan Rates'!#REF!,IF($O26="3T9",'2018 GTCMHIC 3-Tier Rx Plans'!$G$30,IF($O26="3T10",'2018 GTCMHIC 3-Tier Rx Plans'!$H$30,IF($O26="3T11",'2018 GTCMHIC 3-Tier Rx Plans'!$I$30,IF($O26="3T13",'2018 GTCMHIC 3-Tier Rx Plans'!$J$30,IF($O26="ACA-P",'2018 GTCMHIC Metal Level Plans'!$C$30,IF($O26="ACA-G",'2018 GTCMHIC Metal Level Plans'!$C$35,IF($O26="ACA-S",'2018 GTCMHIC Metal Level Plans'!$C$40,IF($O26="ACA-B",'2018 GTCMHIC Metal Level Plans'!$C$45," ")))))))))))))</f>
        <v>177.13</v>
      </c>
      <c r="Y26" s="20">
        <f t="shared" si="2"/>
        <v>878.77</v>
      </c>
      <c r="Z26" s="20">
        <f>IF($V26="MM1",'2018 GTCMHI Medical Plan Rates'!$S$12,IF($V26="MM2",'2018 GTCMHI Medical Plan Rates'!$S$13,IF($V26="MM3",'2018 GTCMHI Medical Plan Rates'!$S$14,IF($V26="MM4",'2018 GTCMHI Medical Plan Rates'!#REF!,IF($V26="MM5",'2018 GTCMHI Medical Plan Rates'!$S$15,IF($V26="MM6",'2018 GTCMHI Medical Plan Rates'!$S$16,IF($V26="MM7",'2018 GTCMHI Medical Plan Rates'!$S$17,IF($V26="PPO1",'2018 GTCMHI Medical Plan Rates'!$S$8,IF($V26="PPO2",'2018 GTCMHI Medical Plan Rates'!$S$9,IF($V26="PPO3",'2018 GTCMHI Medical Plan Rates'!$S$10,IF($V26="PPOT",'2018 GTCMHI Medical Plan Rates'!$S$11,IF($V26="ACA-P",'2018 GTCMHIC Metal Level Plans'!$D$29,IF($V26="ACA-G",'2018 GTCMHIC Metal Level Plans'!$D$34,IF($V26="ACA-S",'2018 GTCMHIC Metal Level Plans'!$D$39,IF($V26="ACA-B",'2018 GTCMHIC Metal Level Plans'!$D$44," ")))))))))))))))</f>
        <v>1520.59</v>
      </c>
      <c r="AA26" s="20">
        <f>IF($O26="3T3",'2018 GTCMHIC 3-Tier Rx Plans'!$C$31,IF($O26="3T5a",'2018 GTCMHIC 3-Tier Rx Plans'!$D$31,IF($O26="3T6",'2018 GTCMHIC 3-Tier Rx Plans'!$E$31,IF($O26="3T7",'2018 GTCMHIC 3-Tier Rx Plans'!$F$31,IF($O26="3T8",'2018 GTCMHI Medical Plan Rates'!#REF!,IF($O26="3T9",'2018 GTCMHIC 3-Tier Rx Plans'!$G$31,IF($O26="3T10",'2018 GTCMHIC 3-Tier Rx Plans'!$H$31,IF($O26="3T11",'2018 GTCMHIC 3-Tier Rx Plans'!$I$31,IF($O26="3T13",'2018 GTCMHIC 3-Tier Rx Plans'!$J$31,IF($O26="ACA-P",'2018 GTCMHIC Metal Level Plans'!$D$30,IF($O26="ACA-G",'2018 GTCMHIC Metal Level Plans'!$D$35,IF($O26="ACA-S",'2018 GTCMHIC Metal Level Plans'!$D$40,IF($O26="ACA-B",'2018 GTCMHIC Metal Level Plans'!$D$45," ")))))))))))))</f>
        <v>383.97</v>
      </c>
      <c r="AB26" s="20">
        <f t="shared" si="3"/>
        <v>1904.56</v>
      </c>
      <c r="AC26" s="23"/>
    </row>
    <row r="27" spans="1:29" s="6" customFormat="1" ht="20.100000000000001" customHeight="1" x14ac:dyDescent="0.2">
      <c r="A27" s="280"/>
      <c r="B27" s="266"/>
      <c r="C27" s="26" t="s">
        <v>266</v>
      </c>
      <c r="D27" s="288"/>
      <c r="E27" s="60" t="s">
        <v>250</v>
      </c>
      <c r="F27" s="60" t="s">
        <v>251</v>
      </c>
      <c r="G27" s="60" t="s">
        <v>236</v>
      </c>
      <c r="H27" s="90">
        <v>40544</v>
      </c>
      <c r="I27" s="22">
        <v>5</v>
      </c>
      <c r="J27" s="22">
        <v>20</v>
      </c>
      <c r="K27" s="22">
        <v>35</v>
      </c>
      <c r="L27" s="22">
        <v>10</v>
      </c>
      <c r="M27" s="22">
        <v>40</v>
      </c>
      <c r="N27" s="22">
        <v>70</v>
      </c>
      <c r="O27" s="22" t="s">
        <v>67</v>
      </c>
      <c r="P27" s="21" t="s">
        <v>75</v>
      </c>
      <c r="Q27" s="22" t="s">
        <v>30</v>
      </c>
      <c r="R27" s="22">
        <v>100</v>
      </c>
      <c r="S27" s="22">
        <v>200</v>
      </c>
      <c r="T27" s="22">
        <v>750</v>
      </c>
      <c r="U27" s="22">
        <v>2250</v>
      </c>
      <c r="V27" s="21" t="s">
        <v>58</v>
      </c>
      <c r="W27" s="20">
        <f>IF($V27="MM1",'2018 GTCMHI Medical Plan Rates'!$R$12,IF($V27="MM2",'2018 GTCMHI Medical Plan Rates'!$R$13,IF($V27="MM3",'2018 GTCMHI Medical Plan Rates'!$R$14,IF($V27="MM5",'2018 GTCMHI Medical Plan Rates'!$R$15,IF($V27="MM6",'2018 GTCMHI Medical Plan Rates'!$R$16,IF($V27="MM7",'2018 GTCMHI Medical Plan Rates'!$R$17,IF($V27="PPO1",'2018 GTCMHI Medical Plan Rates'!$R$8,IF($V27="PPO2",'2018 GTCMHI Medical Plan Rates'!$R$9,IF($V27="PPO3",'2018 GTCMHI Medical Plan Rates'!$R$10,IF($V27="PPOT",'2018 GTCMHI Medical Plan Rates'!$R$11,IF($V27="ACA-P",'2018 GTCMHIC Metal Level Plans'!$C$29,IF($V27="ACA-G",'2018 GTCMHIC Metal Level Plans'!$C$34,IF($V27="ACA-S",'2018 GTCMHIC Metal Level Plans'!$C$39,IF($V27="ACA-B",'2018 GTCMHIC Metal Level Plans'!$C$44," "))))))))))))))</f>
        <v>701.64</v>
      </c>
      <c r="X27" s="20">
        <f>IF($O27="3T3",'2018 GTCMHIC 3-Tier Rx Plans'!$C$30,IF($O27="3T5a",'2018 GTCMHIC 3-Tier Rx Plans'!$D$30,IF($O27="3T6",'2018 GTCMHIC 3-Tier Rx Plans'!$E$30,IF($O27="3T7",'2018 GTCMHIC 3-Tier Rx Plans'!$F$30,IF($O27="3T8",'2018 GTCMHI Medical Plan Rates'!#REF!,IF($O27="3T9",'2018 GTCMHIC 3-Tier Rx Plans'!$G$30,IF($O27="3T10",'2018 GTCMHIC 3-Tier Rx Plans'!$H$30,IF($O27="3T11",'2018 GTCMHIC 3-Tier Rx Plans'!$I$30,IF($O27="3T13",'2018 GTCMHIC 3-Tier Rx Plans'!$J$30,IF($O27="ACA-P",'2018 GTCMHIC Metal Level Plans'!$C$30,IF($O27="ACA-G",'2018 GTCMHIC Metal Level Plans'!$C$35,IF($O27="ACA-S",'2018 GTCMHIC Metal Level Plans'!$C$40,IF($O27="ACA-B",'2018 GTCMHIC Metal Level Plans'!$C$45," ")))))))))))))</f>
        <v>177.13</v>
      </c>
      <c r="Y27" s="20">
        <f t="shared" si="2"/>
        <v>878.77</v>
      </c>
      <c r="Z27" s="20">
        <f>IF($V27="MM1",'2018 GTCMHI Medical Plan Rates'!$S$12,IF($V27="MM2",'2018 GTCMHI Medical Plan Rates'!$S$13,IF($V27="MM3",'2018 GTCMHI Medical Plan Rates'!$S$14,IF($V27="MM4",'2018 GTCMHI Medical Plan Rates'!#REF!,IF($V27="MM5",'2018 GTCMHI Medical Plan Rates'!$S$15,IF($V27="MM6",'2018 GTCMHI Medical Plan Rates'!$S$16,IF($V27="MM7",'2018 GTCMHI Medical Plan Rates'!$S$17,IF($V27="PPO1",'2018 GTCMHI Medical Plan Rates'!$S$8,IF($V27="PPO2",'2018 GTCMHI Medical Plan Rates'!$S$9,IF($V27="PPO3",'2018 GTCMHI Medical Plan Rates'!$S$10,IF($V27="PPOT",'2018 GTCMHI Medical Plan Rates'!$S$11,IF($V27="ACA-P",'2018 GTCMHIC Metal Level Plans'!$D$29,IF($V27="ACA-G",'2018 GTCMHIC Metal Level Plans'!$D$34,IF($V27="ACA-S",'2018 GTCMHIC Metal Level Plans'!$D$39,IF($V27="ACA-B",'2018 GTCMHIC Metal Level Plans'!$D$44," ")))))))))))))))</f>
        <v>1520.59</v>
      </c>
      <c r="AA27" s="20">
        <f>IF($O27="3T3",'2018 GTCMHIC 3-Tier Rx Plans'!$C$31,IF($O27="3T5a",'2018 GTCMHIC 3-Tier Rx Plans'!$D$31,IF($O27="3T6",'2018 GTCMHIC 3-Tier Rx Plans'!$E$31,IF($O27="3T7",'2018 GTCMHIC 3-Tier Rx Plans'!$F$31,IF($O27="3T8",'2018 GTCMHI Medical Plan Rates'!#REF!,IF($O27="3T9",'2018 GTCMHIC 3-Tier Rx Plans'!$G$31,IF($O27="3T10",'2018 GTCMHIC 3-Tier Rx Plans'!$H$31,IF($O27="3T11",'2018 GTCMHIC 3-Tier Rx Plans'!$I$31,IF($O27="3T13",'2018 GTCMHIC 3-Tier Rx Plans'!$J$31,IF($O27="ACA-P",'2018 GTCMHIC Metal Level Plans'!$D$30,IF($O27="ACA-G",'2018 GTCMHIC Metal Level Plans'!$D$35,IF($O27="ACA-S",'2018 GTCMHIC Metal Level Plans'!$D$40,IF($O27="ACA-B",'2018 GTCMHIC Metal Level Plans'!$D$45," ")))))))))))))</f>
        <v>383.97</v>
      </c>
      <c r="AB27" s="20">
        <f t="shared" si="3"/>
        <v>1904.56</v>
      </c>
      <c r="AC27" s="23"/>
    </row>
    <row r="28" spans="1:29" s="6" customFormat="1" ht="20.100000000000001" customHeight="1" x14ac:dyDescent="0.2">
      <c r="A28" s="280"/>
      <c r="B28" s="266"/>
      <c r="C28" s="26" t="s">
        <v>267</v>
      </c>
      <c r="D28" s="288"/>
      <c r="E28" s="60" t="s">
        <v>250</v>
      </c>
      <c r="F28" s="60" t="s">
        <v>251</v>
      </c>
      <c r="G28" s="60" t="s">
        <v>236</v>
      </c>
      <c r="H28" s="90">
        <v>40544</v>
      </c>
      <c r="I28" s="22">
        <v>5</v>
      </c>
      <c r="J28" s="22">
        <v>20</v>
      </c>
      <c r="K28" s="22">
        <v>35</v>
      </c>
      <c r="L28" s="22">
        <v>10</v>
      </c>
      <c r="M28" s="22">
        <v>40</v>
      </c>
      <c r="N28" s="22">
        <v>70</v>
      </c>
      <c r="O28" s="22" t="s">
        <v>67</v>
      </c>
      <c r="P28" s="21" t="s">
        <v>75</v>
      </c>
      <c r="Q28" s="22" t="s">
        <v>30</v>
      </c>
      <c r="R28" s="22">
        <v>100</v>
      </c>
      <c r="S28" s="22">
        <v>200</v>
      </c>
      <c r="T28" s="22">
        <v>750</v>
      </c>
      <c r="U28" s="22">
        <v>2250</v>
      </c>
      <c r="V28" s="21" t="s">
        <v>58</v>
      </c>
      <c r="W28" s="20">
        <f>IF($V28="MM1",'2018 GTCMHI Medical Plan Rates'!$R$12,IF($V28="MM2",'2018 GTCMHI Medical Plan Rates'!$R$13,IF($V28="MM3",'2018 GTCMHI Medical Plan Rates'!$R$14,IF($V28="MM5",'2018 GTCMHI Medical Plan Rates'!$R$15,IF($V28="MM6",'2018 GTCMHI Medical Plan Rates'!$R$16,IF($V28="MM7",'2018 GTCMHI Medical Plan Rates'!$R$17,IF($V28="PPO1",'2018 GTCMHI Medical Plan Rates'!$R$8,IF($V28="PPO2",'2018 GTCMHI Medical Plan Rates'!$R$9,IF($V28="PPO3",'2018 GTCMHI Medical Plan Rates'!$R$10,IF($V28="PPOT",'2018 GTCMHI Medical Plan Rates'!$R$11,IF($V28="ACA-P",'2018 GTCMHIC Metal Level Plans'!$C$29,IF($V28="ACA-G",'2018 GTCMHIC Metal Level Plans'!$C$34,IF($V28="ACA-S",'2018 GTCMHIC Metal Level Plans'!$C$39,IF($V28="ACA-B",'2018 GTCMHIC Metal Level Plans'!$C$44," "))))))))))))))</f>
        <v>701.64</v>
      </c>
      <c r="X28" s="20">
        <f>IF($O28="3T3",'2018 GTCMHIC 3-Tier Rx Plans'!$C$30,IF($O28="3T5a",'2018 GTCMHIC 3-Tier Rx Plans'!$D$30,IF($O28="3T6",'2018 GTCMHIC 3-Tier Rx Plans'!$E$30,IF($O28="3T7",'2018 GTCMHIC 3-Tier Rx Plans'!$F$30,IF($O28="3T8",'2018 GTCMHI Medical Plan Rates'!#REF!,IF($O28="3T9",'2018 GTCMHIC 3-Tier Rx Plans'!$G$30,IF($O28="3T10",'2018 GTCMHIC 3-Tier Rx Plans'!$H$30,IF($O28="3T11",'2018 GTCMHIC 3-Tier Rx Plans'!$I$30,IF($O28="3T13",'2018 GTCMHIC 3-Tier Rx Plans'!$J$30,IF($O28="ACA-P",'2018 GTCMHIC Metal Level Plans'!$C$30,IF($O28="ACA-G",'2018 GTCMHIC Metal Level Plans'!$C$35,IF($O28="ACA-S",'2018 GTCMHIC Metal Level Plans'!$C$40,IF($O28="ACA-B",'2018 GTCMHIC Metal Level Plans'!$C$45," ")))))))))))))</f>
        <v>177.13</v>
      </c>
      <c r="Y28" s="20">
        <f t="shared" si="2"/>
        <v>878.77</v>
      </c>
      <c r="Z28" s="20">
        <f>IF($V28="MM1",'2018 GTCMHI Medical Plan Rates'!$S$12,IF($V28="MM2",'2018 GTCMHI Medical Plan Rates'!$S$13,IF($V28="MM3",'2018 GTCMHI Medical Plan Rates'!$S$14,IF($V28="MM4",'2018 GTCMHI Medical Plan Rates'!#REF!,IF($V28="MM5",'2018 GTCMHI Medical Plan Rates'!$S$15,IF($V28="MM6",'2018 GTCMHI Medical Plan Rates'!$S$16,IF($V28="MM7",'2018 GTCMHI Medical Plan Rates'!$S$17,IF($V28="PPO1",'2018 GTCMHI Medical Plan Rates'!$S$8,IF($V28="PPO2",'2018 GTCMHI Medical Plan Rates'!$S$9,IF($V28="PPO3",'2018 GTCMHI Medical Plan Rates'!$S$10,IF($V28="PPOT",'2018 GTCMHI Medical Plan Rates'!$S$11,IF($V28="ACA-P",'2018 GTCMHIC Metal Level Plans'!$D$29,IF($V28="ACA-G",'2018 GTCMHIC Metal Level Plans'!$D$34,IF($V28="ACA-S",'2018 GTCMHIC Metal Level Plans'!$D$39,IF($V28="ACA-B",'2018 GTCMHIC Metal Level Plans'!$D$44," ")))))))))))))))</f>
        <v>1520.59</v>
      </c>
      <c r="AA28" s="20">
        <f>IF($O28="3T3",'2018 GTCMHIC 3-Tier Rx Plans'!$C$31,IF($O28="3T5a",'2018 GTCMHIC 3-Tier Rx Plans'!$D$31,IF($O28="3T6",'2018 GTCMHIC 3-Tier Rx Plans'!$E$31,IF($O28="3T7",'2018 GTCMHIC 3-Tier Rx Plans'!$F$31,IF($O28="3T8",'2018 GTCMHI Medical Plan Rates'!#REF!,IF($O28="3T9",'2018 GTCMHIC 3-Tier Rx Plans'!$G$31,IF($O28="3T10",'2018 GTCMHIC 3-Tier Rx Plans'!$H$31,IF($O28="3T11",'2018 GTCMHIC 3-Tier Rx Plans'!$I$31,IF($O28="3T13",'2018 GTCMHIC 3-Tier Rx Plans'!$J$31,IF($O28="ACA-P",'2018 GTCMHIC Metal Level Plans'!$D$30,IF($O28="ACA-G",'2018 GTCMHIC Metal Level Plans'!$D$35,IF($O28="ACA-S",'2018 GTCMHIC Metal Level Plans'!$D$40,IF($O28="ACA-B",'2018 GTCMHIC Metal Level Plans'!$D$45," ")))))))))))))</f>
        <v>383.97</v>
      </c>
      <c r="AB28" s="20">
        <f t="shared" si="3"/>
        <v>1904.56</v>
      </c>
      <c r="AC28" s="23"/>
    </row>
    <row r="29" spans="1:29" s="6" customFormat="1" ht="20.100000000000001" customHeight="1" x14ac:dyDescent="0.2">
      <c r="A29" s="280"/>
      <c r="B29" s="266"/>
      <c r="C29" s="26" t="s">
        <v>268</v>
      </c>
      <c r="D29" s="288"/>
      <c r="E29" s="60" t="s">
        <v>250</v>
      </c>
      <c r="F29" s="60" t="s">
        <v>251</v>
      </c>
      <c r="G29" s="60" t="s">
        <v>236</v>
      </c>
      <c r="H29" s="90">
        <v>40544</v>
      </c>
      <c r="I29" s="22">
        <v>5</v>
      </c>
      <c r="J29" s="22">
        <v>20</v>
      </c>
      <c r="K29" s="22">
        <v>35</v>
      </c>
      <c r="L29" s="22">
        <v>10</v>
      </c>
      <c r="M29" s="22">
        <v>40</v>
      </c>
      <c r="N29" s="22">
        <v>70</v>
      </c>
      <c r="O29" s="22" t="s">
        <v>67</v>
      </c>
      <c r="P29" s="21" t="s">
        <v>75</v>
      </c>
      <c r="Q29" s="22" t="s">
        <v>30</v>
      </c>
      <c r="R29" s="22">
        <v>100</v>
      </c>
      <c r="S29" s="22">
        <v>200</v>
      </c>
      <c r="T29" s="22">
        <v>750</v>
      </c>
      <c r="U29" s="22">
        <v>2250</v>
      </c>
      <c r="V29" s="21" t="s">
        <v>58</v>
      </c>
      <c r="W29" s="20">
        <f>IF($V29="MM1",'2018 GTCMHI Medical Plan Rates'!$R$12,IF($V29="MM2",'2018 GTCMHI Medical Plan Rates'!$R$13,IF($V29="MM3",'2018 GTCMHI Medical Plan Rates'!$R$14,IF($V29="MM5",'2018 GTCMHI Medical Plan Rates'!$R$15,IF($V29="MM6",'2018 GTCMHI Medical Plan Rates'!$R$16,IF($V29="MM7",'2018 GTCMHI Medical Plan Rates'!$R$17,IF($V29="PPO1",'2018 GTCMHI Medical Plan Rates'!$R$8,IF($V29="PPO2",'2018 GTCMHI Medical Plan Rates'!$R$9,IF($V29="PPO3",'2018 GTCMHI Medical Plan Rates'!$R$10,IF($V29="PPOT",'2018 GTCMHI Medical Plan Rates'!$R$11,IF($V29="ACA-P",'2018 GTCMHIC Metal Level Plans'!$C$29,IF($V29="ACA-G",'2018 GTCMHIC Metal Level Plans'!$C$34,IF($V29="ACA-S",'2018 GTCMHIC Metal Level Plans'!$C$39,IF($V29="ACA-B",'2018 GTCMHIC Metal Level Plans'!$C$44," "))))))))))))))</f>
        <v>701.64</v>
      </c>
      <c r="X29" s="20">
        <f>IF($O29="3T3",'2018 GTCMHIC 3-Tier Rx Plans'!$C$30,IF($O29="3T5a",'2018 GTCMHIC 3-Tier Rx Plans'!$D$30,IF($O29="3T6",'2018 GTCMHIC 3-Tier Rx Plans'!$E$30,IF($O29="3T7",'2018 GTCMHIC 3-Tier Rx Plans'!$F$30,IF($O29="3T8",'2018 GTCMHI Medical Plan Rates'!#REF!,IF($O29="3T9",'2018 GTCMHIC 3-Tier Rx Plans'!$G$30,IF($O29="3T10",'2018 GTCMHIC 3-Tier Rx Plans'!$H$30,IF($O29="3T11",'2018 GTCMHIC 3-Tier Rx Plans'!$I$30,IF($O29="3T13",'2018 GTCMHIC 3-Tier Rx Plans'!$J$30,IF($O29="ACA-P",'2018 GTCMHIC Metal Level Plans'!$C$30,IF($O29="ACA-G",'2018 GTCMHIC Metal Level Plans'!$C$35,IF($O29="ACA-S",'2018 GTCMHIC Metal Level Plans'!$C$40,IF($O29="ACA-B",'2018 GTCMHIC Metal Level Plans'!$C$45," ")))))))))))))</f>
        <v>177.13</v>
      </c>
      <c r="Y29" s="20">
        <f t="shared" si="2"/>
        <v>878.77</v>
      </c>
      <c r="Z29" s="20">
        <f>IF($V29="MM1",'2018 GTCMHI Medical Plan Rates'!$S$12,IF($V29="MM2",'2018 GTCMHI Medical Plan Rates'!$S$13,IF($V29="MM3",'2018 GTCMHI Medical Plan Rates'!$S$14,IF($V29="MM4",'2018 GTCMHI Medical Plan Rates'!#REF!,IF($V29="MM5",'2018 GTCMHI Medical Plan Rates'!$S$15,IF($V29="MM6",'2018 GTCMHI Medical Plan Rates'!$S$16,IF($V29="MM7",'2018 GTCMHI Medical Plan Rates'!$S$17,IF($V29="PPO1",'2018 GTCMHI Medical Plan Rates'!$S$8,IF($V29="PPO2",'2018 GTCMHI Medical Plan Rates'!$S$9,IF($V29="PPO3",'2018 GTCMHI Medical Plan Rates'!$S$10,IF($V29="PPOT",'2018 GTCMHI Medical Plan Rates'!$S$11,IF($V29="ACA-P",'2018 GTCMHIC Metal Level Plans'!$D$29,IF($V29="ACA-G",'2018 GTCMHIC Metal Level Plans'!$D$34,IF($V29="ACA-S",'2018 GTCMHIC Metal Level Plans'!$D$39,IF($V29="ACA-B",'2018 GTCMHIC Metal Level Plans'!$D$44," ")))))))))))))))</f>
        <v>1520.59</v>
      </c>
      <c r="AA29" s="20">
        <f>IF($O29="3T3",'2018 GTCMHIC 3-Tier Rx Plans'!$C$31,IF($O29="3T5a",'2018 GTCMHIC 3-Tier Rx Plans'!$D$31,IF($O29="3T6",'2018 GTCMHIC 3-Tier Rx Plans'!$E$31,IF($O29="3T7",'2018 GTCMHIC 3-Tier Rx Plans'!$F$31,IF($O29="3T8",'2018 GTCMHI Medical Plan Rates'!#REF!,IF($O29="3T9",'2018 GTCMHIC 3-Tier Rx Plans'!$G$31,IF($O29="3T10",'2018 GTCMHIC 3-Tier Rx Plans'!$H$31,IF($O29="3T11",'2018 GTCMHIC 3-Tier Rx Plans'!$I$31,IF($O29="3T13",'2018 GTCMHIC 3-Tier Rx Plans'!$J$31,IF($O29="ACA-P",'2018 GTCMHIC Metal Level Plans'!$D$30,IF($O29="ACA-G",'2018 GTCMHIC Metal Level Plans'!$D$35,IF($O29="ACA-S",'2018 GTCMHIC Metal Level Plans'!$D$40,IF($O29="ACA-B",'2018 GTCMHIC Metal Level Plans'!$D$45," ")))))))))))))</f>
        <v>383.97</v>
      </c>
      <c r="AB29" s="20">
        <f t="shared" si="3"/>
        <v>1904.56</v>
      </c>
      <c r="AC29" s="23"/>
    </row>
    <row r="30" spans="1:29" s="6" customFormat="1" ht="20.100000000000001" customHeight="1" x14ac:dyDescent="0.2">
      <c r="A30" s="280"/>
      <c r="B30" s="266"/>
      <c r="C30" s="26" t="s">
        <v>269</v>
      </c>
      <c r="D30" s="288"/>
      <c r="E30" s="60" t="s">
        <v>250</v>
      </c>
      <c r="F30" s="60" t="s">
        <v>251</v>
      </c>
      <c r="G30" s="60" t="s">
        <v>236</v>
      </c>
      <c r="H30" s="90">
        <v>40544</v>
      </c>
      <c r="I30" s="22">
        <v>5</v>
      </c>
      <c r="J30" s="22">
        <v>20</v>
      </c>
      <c r="K30" s="22">
        <v>35</v>
      </c>
      <c r="L30" s="22">
        <v>10</v>
      </c>
      <c r="M30" s="22">
        <v>40</v>
      </c>
      <c r="N30" s="22">
        <v>70</v>
      </c>
      <c r="O30" s="22" t="s">
        <v>67</v>
      </c>
      <c r="P30" s="21" t="s">
        <v>75</v>
      </c>
      <c r="Q30" s="22" t="s">
        <v>30</v>
      </c>
      <c r="R30" s="22">
        <v>100</v>
      </c>
      <c r="S30" s="22">
        <v>200</v>
      </c>
      <c r="T30" s="22">
        <v>750</v>
      </c>
      <c r="U30" s="22">
        <v>2250</v>
      </c>
      <c r="V30" s="21" t="s">
        <v>58</v>
      </c>
      <c r="W30" s="20">
        <f>IF($V30="MM1",'2018 GTCMHI Medical Plan Rates'!$R$12,IF($V30="MM2",'2018 GTCMHI Medical Plan Rates'!$R$13,IF($V30="MM3",'2018 GTCMHI Medical Plan Rates'!$R$14,IF($V30="MM5",'2018 GTCMHI Medical Plan Rates'!$R$15,IF($V30="MM6",'2018 GTCMHI Medical Plan Rates'!$R$16,IF($V30="MM7",'2018 GTCMHI Medical Plan Rates'!$R$17,IF($V30="PPO1",'2018 GTCMHI Medical Plan Rates'!$R$8,IF($V30="PPO2",'2018 GTCMHI Medical Plan Rates'!$R$9,IF($V30="PPO3",'2018 GTCMHI Medical Plan Rates'!$R$10,IF($V30="PPOT",'2018 GTCMHI Medical Plan Rates'!$R$11,IF($V30="ACA-P",'2018 GTCMHIC Metal Level Plans'!$C$29,IF($V30="ACA-G",'2018 GTCMHIC Metal Level Plans'!$C$34,IF($V30="ACA-S",'2018 GTCMHIC Metal Level Plans'!$C$39,IF($V30="ACA-B",'2018 GTCMHIC Metal Level Plans'!$C$44," "))))))))))))))</f>
        <v>701.64</v>
      </c>
      <c r="X30" s="20">
        <f>IF($O30="3T3",'2018 GTCMHIC 3-Tier Rx Plans'!$C$30,IF($O30="3T5a",'2018 GTCMHIC 3-Tier Rx Plans'!$D$30,IF($O30="3T6",'2018 GTCMHIC 3-Tier Rx Plans'!$E$30,IF($O30="3T7",'2018 GTCMHIC 3-Tier Rx Plans'!$F$30,IF($O30="3T8",'2018 GTCMHI Medical Plan Rates'!#REF!,IF($O30="3T9",'2018 GTCMHIC 3-Tier Rx Plans'!$G$30,IF($O30="3T10",'2018 GTCMHIC 3-Tier Rx Plans'!$H$30,IF($O30="3T11",'2018 GTCMHIC 3-Tier Rx Plans'!$I$30,IF($O30="3T13",'2018 GTCMHIC 3-Tier Rx Plans'!$J$30,IF($O30="ACA-P",'2018 GTCMHIC Metal Level Plans'!$C$30,IF($O30="ACA-G",'2018 GTCMHIC Metal Level Plans'!$C$35,IF($O30="ACA-S",'2018 GTCMHIC Metal Level Plans'!$C$40,IF($O30="ACA-B",'2018 GTCMHIC Metal Level Plans'!$C$45," ")))))))))))))</f>
        <v>177.13</v>
      </c>
      <c r="Y30" s="20">
        <f t="shared" si="2"/>
        <v>878.77</v>
      </c>
      <c r="Z30" s="20">
        <f>IF($V30="MM1",'2018 GTCMHI Medical Plan Rates'!$S$12,IF($V30="MM2",'2018 GTCMHI Medical Plan Rates'!$S$13,IF($V30="MM3",'2018 GTCMHI Medical Plan Rates'!$S$14,IF($V30="MM4",'2018 GTCMHI Medical Plan Rates'!#REF!,IF($V30="MM5",'2018 GTCMHI Medical Plan Rates'!$S$15,IF($V30="MM6",'2018 GTCMHI Medical Plan Rates'!$S$16,IF($V30="MM7",'2018 GTCMHI Medical Plan Rates'!$S$17,IF($V30="PPO1",'2018 GTCMHI Medical Plan Rates'!$S$8,IF($V30="PPO2",'2018 GTCMHI Medical Plan Rates'!$S$9,IF($V30="PPO3",'2018 GTCMHI Medical Plan Rates'!$S$10,IF($V30="PPOT",'2018 GTCMHI Medical Plan Rates'!$S$11,IF($V30="ACA-P",'2018 GTCMHIC Metal Level Plans'!$D$29,IF($V30="ACA-G",'2018 GTCMHIC Metal Level Plans'!$D$34,IF($V30="ACA-S",'2018 GTCMHIC Metal Level Plans'!$D$39,IF($V30="ACA-B",'2018 GTCMHIC Metal Level Plans'!$D$44," ")))))))))))))))</f>
        <v>1520.59</v>
      </c>
      <c r="AA30" s="20">
        <f>IF($O30="3T3",'2018 GTCMHIC 3-Tier Rx Plans'!$C$31,IF($O30="3T5a",'2018 GTCMHIC 3-Tier Rx Plans'!$D$31,IF($O30="3T6",'2018 GTCMHIC 3-Tier Rx Plans'!$E$31,IF($O30="3T7",'2018 GTCMHIC 3-Tier Rx Plans'!$F$31,IF($O30="3T8",'2018 GTCMHI Medical Plan Rates'!#REF!,IF($O30="3T9",'2018 GTCMHIC 3-Tier Rx Plans'!$G$31,IF($O30="3T10",'2018 GTCMHIC 3-Tier Rx Plans'!$H$31,IF($O30="3T11",'2018 GTCMHIC 3-Tier Rx Plans'!$I$31,IF($O30="3T13",'2018 GTCMHIC 3-Tier Rx Plans'!$J$31,IF($O30="ACA-P",'2018 GTCMHIC Metal Level Plans'!$D$30,IF($O30="ACA-G",'2018 GTCMHIC Metal Level Plans'!$D$35,IF($O30="ACA-S",'2018 GTCMHIC Metal Level Plans'!$D$40,IF($O30="ACA-B",'2018 GTCMHIC Metal Level Plans'!$D$45," ")))))))))))))</f>
        <v>383.97</v>
      </c>
      <c r="AB30" s="20">
        <f t="shared" si="3"/>
        <v>1904.56</v>
      </c>
      <c r="AC30" s="23"/>
    </row>
    <row r="31" spans="1:29" s="6" customFormat="1" ht="20.100000000000001" customHeight="1" x14ac:dyDescent="0.2">
      <c r="A31" s="280"/>
      <c r="B31" s="266"/>
      <c r="C31" s="26" t="s">
        <v>270</v>
      </c>
      <c r="D31" s="288"/>
      <c r="E31" s="60" t="s">
        <v>250</v>
      </c>
      <c r="F31" s="60" t="s">
        <v>251</v>
      </c>
      <c r="G31" s="60" t="s">
        <v>236</v>
      </c>
      <c r="H31" s="90">
        <v>40544</v>
      </c>
      <c r="I31" s="22">
        <v>5</v>
      </c>
      <c r="J31" s="22">
        <v>20</v>
      </c>
      <c r="K31" s="22">
        <v>35</v>
      </c>
      <c r="L31" s="22">
        <v>10</v>
      </c>
      <c r="M31" s="22">
        <v>40</v>
      </c>
      <c r="N31" s="22">
        <v>70</v>
      </c>
      <c r="O31" s="22" t="s">
        <v>67</v>
      </c>
      <c r="P31" s="21" t="s">
        <v>75</v>
      </c>
      <c r="Q31" s="22" t="s">
        <v>30</v>
      </c>
      <c r="R31" s="22">
        <v>100</v>
      </c>
      <c r="S31" s="22">
        <v>200</v>
      </c>
      <c r="T31" s="22">
        <v>750</v>
      </c>
      <c r="U31" s="22">
        <v>2250</v>
      </c>
      <c r="V31" s="21" t="s">
        <v>58</v>
      </c>
      <c r="W31" s="20">
        <f>IF($V31="MM1",'2018 GTCMHI Medical Plan Rates'!$R$12,IF($V31="MM2",'2018 GTCMHI Medical Plan Rates'!$R$13,IF($V31="MM3",'2018 GTCMHI Medical Plan Rates'!$R$14,IF($V31="MM5",'2018 GTCMHI Medical Plan Rates'!$R$15,IF($V31="MM6",'2018 GTCMHI Medical Plan Rates'!$R$16,IF($V31="MM7",'2018 GTCMHI Medical Plan Rates'!$R$17,IF($V31="PPO1",'2018 GTCMHI Medical Plan Rates'!$R$8,IF($V31="PPO2",'2018 GTCMHI Medical Plan Rates'!$R$9,IF($V31="PPO3",'2018 GTCMHI Medical Plan Rates'!$R$10,IF($V31="PPOT",'2018 GTCMHI Medical Plan Rates'!$R$11,IF($V31="ACA-P",'2018 GTCMHIC Metal Level Plans'!$C$29,IF($V31="ACA-G",'2018 GTCMHIC Metal Level Plans'!$C$34,IF($V31="ACA-S",'2018 GTCMHIC Metal Level Plans'!$C$39,IF($V31="ACA-B",'2018 GTCMHIC Metal Level Plans'!$C$44," "))))))))))))))</f>
        <v>701.64</v>
      </c>
      <c r="X31" s="20">
        <f>IF($O31="3T3",'2018 GTCMHIC 3-Tier Rx Plans'!$C$30,IF($O31="3T5a",'2018 GTCMHIC 3-Tier Rx Plans'!$D$30,IF($O31="3T6",'2018 GTCMHIC 3-Tier Rx Plans'!$E$30,IF($O31="3T7",'2018 GTCMHIC 3-Tier Rx Plans'!$F$30,IF($O31="3T8",'2018 GTCMHI Medical Plan Rates'!#REF!,IF($O31="3T9",'2018 GTCMHIC 3-Tier Rx Plans'!$G$30,IF($O31="3T10",'2018 GTCMHIC 3-Tier Rx Plans'!$H$30,IF($O31="3T11",'2018 GTCMHIC 3-Tier Rx Plans'!$I$30,IF($O31="3T13",'2018 GTCMHIC 3-Tier Rx Plans'!$J$30,IF($O31="ACA-P",'2018 GTCMHIC Metal Level Plans'!$C$30,IF($O31="ACA-G",'2018 GTCMHIC Metal Level Plans'!$C$35,IF($O31="ACA-S",'2018 GTCMHIC Metal Level Plans'!$C$40,IF($O31="ACA-B",'2018 GTCMHIC Metal Level Plans'!$C$45," ")))))))))))))</f>
        <v>177.13</v>
      </c>
      <c r="Y31" s="20">
        <f t="shared" si="2"/>
        <v>878.77</v>
      </c>
      <c r="Z31" s="20">
        <f>IF($V31="MM1",'2018 GTCMHI Medical Plan Rates'!$S$12,IF($V31="MM2",'2018 GTCMHI Medical Plan Rates'!$S$13,IF($V31="MM3",'2018 GTCMHI Medical Plan Rates'!$S$14,IF($V31="MM4",'2018 GTCMHI Medical Plan Rates'!#REF!,IF($V31="MM5",'2018 GTCMHI Medical Plan Rates'!$S$15,IF($V31="MM6",'2018 GTCMHI Medical Plan Rates'!$S$16,IF($V31="MM7",'2018 GTCMHI Medical Plan Rates'!$S$17,IF($V31="PPO1",'2018 GTCMHI Medical Plan Rates'!$S$8,IF($V31="PPO2",'2018 GTCMHI Medical Plan Rates'!$S$9,IF($V31="PPO3",'2018 GTCMHI Medical Plan Rates'!$S$10,IF($V31="PPOT",'2018 GTCMHI Medical Plan Rates'!$S$11,IF($V31="ACA-P",'2018 GTCMHIC Metal Level Plans'!$D$29,IF($V31="ACA-G",'2018 GTCMHIC Metal Level Plans'!$D$34,IF($V31="ACA-S",'2018 GTCMHIC Metal Level Plans'!$D$39,IF($V31="ACA-B",'2018 GTCMHIC Metal Level Plans'!$D$44," ")))))))))))))))</f>
        <v>1520.59</v>
      </c>
      <c r="AA31" s="20">
        <f>IF($O31="3T3",'2018 GTCMHIC 3-Tier Rx Plans'!$C$31,IF($O31="3T5a",'2018 GTCMHIC 3-Tier Rx Plans'!$D$31,IF($O31="3T6",'2018 GTCMHIC 3-Tier Rx Plans'!$E$31,IF($O31="3T7",'2018 GTCMHIC 3-Tier Rx Plans'!$F$31,IF($O31="3T8",'2018 GTCMHI Medical Plan Rates'!#REF!,IF($O31="3T9",'2018 GTCMHIC 3-Tier Rx Plans'!$G$31,IF($O31="3T10",'2018 GTCMHIC 3-Tier Rx Plans'!$H$31,IF($O31="3T11",'2018 GTCMHIC 3-Tier Rx Plans'!$I$31,IF($O31="3T13",'2018 GTCMHIC 3-Tier Rx Plans'!$J$31,IF($O31="ACA-P",'2018 GTCMHIC Metal Level Plans'!$D$30,IF($O31="ACA-G",'2018 GTCMHIC Metal Level Plans'!$D$35,IF($O31="ACA-S",'2018 GTCMHIC Metal Level Plans'!$D$40,IF($O31="ACA-B",'2018 GTCMHIC Metal Level Plans'!$D$45," ")))))))))))))</f>
        <v>383.97</v>
      </c>
      <c r="AB31" s="20">
        <f t="shared" si="3"/>
        <v>1904.56</v>
      </c>
      <c r="AC31" s="23"/>
    </row>
    <row r="32" spans="1:29" s="6" customFormat="1" ht="20.100000000000001" customHeight="1" x14ac:dyDescent="0.2">
      <c r="A32" s="280"/>
      <c r="B32" s="266"/>
      <c r="C32" s="26" t="s">
        <v>271</v>
      </c>
      <c r="D32" s="288"/>
      <c r="E32" s="60" t="s">
        <v>250</v>
      </c>
      <c r="F32" s="60" t="s">
        <v>251</v>
      </c>
      <c r="G32" s="60" t="s">
        <v>236</v>
      </c>
      <c r="H32" s="90">
        <v>40544</v>
      </c>
      <c r="I32" s="22">
        <v>5</v>
      </c>
      <c r="J32" s="22">
        <v>20</v>
      </c>
      <c r="K32" s="22">
        <v>35</v>
      </c>
      <c r="L32" s="22">
        <v>10</v>
      </c>
      <c r="M32" s="22">
        <v>40</v>
      </c>
      <c r="N32" s="22">
        <v>70</v>
      </c>
      <c r="O32" s="22" t="s">
        <v>67</v>
      </c>
      <c r="P32" s="21" t="s">
        <v>75</v>
      </c>
      <c r="Q32" s="22" t="s">
        <v>30</v>
      </c>
      <c r="R32" s="22">
        <v>100</v>
      </c>
      <c r="S32" s="22">
        <v>200</v>
      </c>
      <c r="T32" s="22">
        <v>750</v>
      </c>
      <c r="U32" s="22">
        <v>2250</v>
      </c>
      <c r="V32" s="21" t="s">
        <v>58</v>
      </c>
      <c r="W32" s="20">
        <f>IF($V32="MM1",'2018 GTCMHI Medical Plan Rates'!$R$12,IF($V32="MM2",'2018 GTCMHI Medical Plan Rates'!$R$13,IF($V32="MM3",'2018 GTCMHI Medical Plan Rates'!$R$14,IF($V32="MM5",'2018 GTCMHI Medical Plan Rates'!$R$15,IF($V32="MM6",'2018 GTCMHI Medical Plan Rates'!$R$16,IF($V32="MM7",'2018 GTCMHI Medical Plan Rates'!$R$17,IF($V32="PPO1",'2018 GTCMHI Medical Plan Rates'!$R$8,IF($V32="PPO2",'2018 GTCMHI Medical Plan Rates'!$R$9,IF($V32="PPO3",'2018 GTCMHI Medical Plan Rates'!$R$10,IF($V32="PPOT",'2018 GTCMHI Medical Plan Rates'!$R$11,IF($V32="ACA-P",'2018 GTCMHIC Metal Level Plans'!$C$29,IF($V32="ACA-G",'2018 GTCMHIC Metal Level Plans'!$C$34,IF($V32="ACA-S",'2018 GTCMHIC Metal Level Plans'!$C$39,IF($V32="ACA-B",'2018 GTCMHIC Metal Level Plans'!$C$44," "))))))))))))))</f>
        <v>701.64</v>
      </c>
      <c r="X32" s="20">
        <f>IF($O32="3T3",'2018 GTCMHIC 3-Tier Rx Plans'!$C$30,IF($O32="3T5a",'2018 GTCMHIC 3-Tier Rx Plans'!$D$30,IF($O32="3T6",'2018 GTCMHIC 3-Tier Rx Plans'!$E$30,IF($O32="3T7",'2018 GTCMHIC 3-Tier Rx Plans'!$F$30,IF($O32="3T8",'2018 GTCMHI Medical Plan Rates'!#REF!,IF($O32="3T9",'2018 GTCMHIC 3-Tier Rx Plans'!$G$30,IF($O32="3T10",'2018 GTCMHIC 3-Tier Rx Plans'!$H$30,IF($O32="3T11",'2018 GTCMHIC 3-Tier Rx Plans'!$I$30,IF($O32="3T13",'2018 GTCMHIC 3-Tier Rx Plans'!$J$30,IF($O32="ACA-P",'2018 GTCMHIC Metal Level Plans'!$C$30,IF($O32="ACA-G",'2018 GTCMHIC Metal Level Plans'!$C$35,IF($O32="ACA-S",'2018 GTCMHIC Metal Level Plans'!$C$40,IF($O32="ACA-B",'2018 GTCMHIC Metal Level Plans'!$C$45," ")))))))))))))</f>
        <v>177.13</v>
      </c>
      <c r="Y32" s="20">
        <f t="shared" si="2"/>
        <v>878.77</v>
      </c>
      <c r="Z32" s="20">
        <f>IF($V32="MM1",'2018 GTCMHI Medical Plan Rates'!$S$12,IF($V32="MM2",'2018 GTCMHI Medical Plan Rates'!$S$13,IF($V32="MM3",'2018 GTCMHI Medical Plan Rates'!$S$14,IF($V32="MM4",'2018 GTCMHI Medical Plan Rates'!#REF!,IF($V32="MM5",'2018 GTCMHI Medical Plan Rates'!$S$15,IF($V32="MM6",'2018 GTCMHI Medical Plan Rates'!$S$16,IF($V32="MM7",'2018 GTCMHI Medical Plan Rates'!$S$17,IF($V32="PPO1",'2018 GTCMHI Medical Plan Rates'!$S$8,IF($V32="PPO2",'2018 GTCMHI Medical Plan Rates'!$S$9,IF($V32="PPO3",'2018 GTCMHI Medical Plan Rates'!$S$10,IF($V32="PPOT",'2018 GTCMHI Medical Plan Rates'!$S$11,IF($V32="ACA-P",'2018 GTCMHIC Metal Level Plans'!$D$29,IF($V32="ACA-G",'2018 GTCMHIC Metal Level Plans'!$D$34,IF($V32="ACA-S",'2018 GTCMHIC Metal Level Plans'!$D$39,IF($V32="ACA-B",'2018 GTCMHIC Metal Level Plans'!$D$44," ")))))))))))))))</f>
        <v>1520.59</v>
      </c>
      <c r="AA32" s="20">
        <f>IF($O32="3T3",'2018 GTCMHIC 3-Tier Rx Plans'!$C$31,IF($O32="3T5a",'2018 GTCMHIC 3-Tier Rx Plans'!$D$31,IF($O32="3T6",'2018 GTCMHIC 3-Tier Rx Plans'!$E$31,IF($O32="3T7",'2018 GTCMHIC 3-Tier Rx Plans'!$F$31,IF($O32="3T8",'2018 GTCMHI Medical Plan Rates'!#REF!,IF($O32="3T9",'2018 GTCMHIC 3-Tier Rx Plans'!$G$31,IF($O32="3T10",'2018 GTCMHIC 3-Tier Rx Plans'!$H$31,IF($O32="3T11",'2018 GTCMHIC 3-Tier Rx Plans'!$I$31,IF($O32="3T13",'2018 GTCMHIC 3-Tier Rx Plans'!$J$31,IF($O32="ACA-P",'2018 GTCMHIC Metal Level Plans'!$D$30,IF($O32="ACA-G",'2018 GTCMHIC Metal Level Plans'!$D$35,IF($O32="ACA-S",'2018 GTCMHIC Metal Level Plans'!$D$40,IF($O32="ACA-B",'2018 GTCMHIC Metal Level Plans'!$D$45," ")))))))))))))</f>
        <v>383.97</v>
      </c>
      <c r="AB32" s="20">
        <f t="shared" si="3"/>
        <v>1904.56</v>
      </c>
      <c r="AC32" s="23"/>
    </row>
    <row r="33" spans="1:29" s="6" customFormat="1" ht="20.100000000000001" customHeight="1" x14ac:dyDescent="0.2">
      <c r="A33" s="280"/>
      <c r="B33" s="266"/>
      <c r="C33" s="26" t="s">
        <v>272</v>
      </c>
      <c r="D33" s="288"/>
      <c r="E33" s="60" t="s">
        <v>250</v>
      </c>
      <c r="F33" s="60" t="s">
        <v>251</v>
      </c>
      <c r="G33" s="60" t="s">
        <v>236</v>
      </c>
      <c r="H33" s="90">
        <v>40544</v>
      </c>
      <c r="I33" s="22">
        <v>5</v>
      </c>
      <c r="J33" s="22">
        <v>20</v>
      </c>
      <c r="K33" s="22">
        <v>35</v>
      </c>
      <c r="L33" s="22">
        <v>10</v>
      </c>
      <c r="M33" s="22">
        <v>40</v>
      </c>
      <c r="N33" s="22">
        <v>70</v>
      </c>
      <c r="O33" s="22" t="s">
        <v>67</v>
      </c>
      <c r="P33" s="21" t="s">
        <v>75</v>
      </c>
      <c r="Q33" s="22" t="s">
        <v>30</v>
      </c>
      <c r="R33" s="22">
        <v>100</v>
      </c>
      <c r="S33" s="22">
        <v>200</v>
      </c>
      <c r="T33" s="22">
        <v>750</v>
      </c>
      <c r="U33" s="22">
        <v>2250</v>
      </c>
      <c r="V33" s="21" t="s">
        <v>58</v>
      </c>
      <c r="W33" s="20">
        <f>IF($V33="MM1",'2018 GTCMHI Medical Plan Rates'!$R$12,IF($V33="MM2",'2018 GTCMHI Medical Plan Rates'!$R$13,IF($V33="MM3",'2018 GTCMHI Medical Plan Rates'!$R$14,IF($V33="MM5",'2018 GTCMHI Medical Plan Rates'!$R$15,IF($V33="MM6",'2018 GTCMHI Medical Plan Rates'!$R$16,IF($V33="MM7",'2018 GTCMHI Medical Plan Rates'!$R$17,IF($V33="PPO1",'2018 GTCMHI Medical Plan Rates'!$R$8,IF($V33="PPO2",'2018 GTCMHI Medical Plan Rates'!$R$9,IF($V33="PPO3",'2018 GTCMHI Medical Plan Rates'!$R$10,IF($V33="PPOT",'2018 GTCMHI Medical Plan Rates'!$R$11,IF($V33="ACA-P",'2018 GTCMHIC Metal Level Plans'!$C$29,IF($V33="ACA-G",'2018 GTCMHIC Metal Level Plans'!$C$34,IF($V33="ACA-S",'2018 GTCMHIC Metal Level Plans'!$C$39,IF($V33="ACA-B",'2018 GTCMHIC Metal Level Plans'!$C$44," "))))))))))))))</f>
        <v>701.64</v>
      </c>
      <c r="X33" s="20">
        <f>IF($O33="3T3",'2018 GTCMHIC 3-Tier Rx Plans'!$C$30,IF($O33="3T5a",'2018 GTCMHIC 3-Tier Rx Plans'!$D$30,IF($O33="3T6",'2018 GTCMHIC 3-Tier Rx Plans'!$E$30,IF($O33="3T7",'2018 GTCMHIC 3-Tier Rx Plans'!$F$30,IF($O33="3T8",'2018 GTCMHI Medical Plan Rates'!#REF!,IF($O33="3T9",'2018 GTCMHIC 3-Tier Rx Plans'!$G$30,IF($O33="3T10",'2018 GTCMHIC 3-Tier Rx Plans'!$H$30,IF($O33="3T11",'2018 GTCMHIC 3-Tier Rx Plans'!$I$30,IF($O33="3T13",'2018 GTCMHIC 3-Tier Rx Plans'!$J$30,IF($O33="ACA-P",'2018 GTCMHIC Metal Level Plans'!$C$30,IF($O33="ACA-G",'2018 GTCMHIC Metal Level Plans'!$C$35,IF($O33="ACA-S",'2018 GTCMHIC Metal Level Plans'!$C$40,IF($O33="ACA-B",'2018 GTCMHIC Metal Level Plans'!$C$45," ")))))))))))))</f>
        <v>177.13</v>
      </c>
      <c r="Y33" s="20">
        <f t="shared" si="2"/>
        <v>878.77</v>
      </c>
      <c r="Z33" s="20">
        <f>IF($V33="MM1",'2018 GTCMHI Medical Plan Rates'!$S$12,IF($V33="MM2",'2018 GTCMHI Medical Plan Rates'!$S$13,IF($V33="MM3",'2018 GTCMHI Medical Plan Rates'!$S$14,IF($V33="MM4",'2018 GTCMHI Medical Plan Rates'!#REF!,IF($V33="MM5",'2018 GTCMHI Medical Plan Rates'!$S$15,IF($V33="MM6",'2018 GTCMHI Medical Plan Rates'!$S$16,IF($V33="MM7",'2018 GTCMHI Medical Plan Rates'!$S$17,IF($V33="PPO1",'2018 GTCMHI Medical Plan Rates'!$S$8,IF($V33="PPO2",'2018 GTCMHI Medical Plan Rates'!$S$9,IF($V33="PPO3",'2018 GTCMHI Medical Plan Rates'!$S$10,IF($V33="PPOT",'2018 GTCMHI Medical Plan Rates'!$S$11,IF($V33="ACA-P",'2018 GTCMHIC Metal Level Plans'!$D$29,IF($V33="ACA-G",'2018 GTCMHIC Metal Level Plans'!$D$34,IF($V33="ACA-S",'2018 GTCMHIC Metal Level Plans'!$D$39,IF($V33="ACA-B",'2018 GTCMHIC Metal Level Plans'!$D$44," ")))))))))))))))</f>
        <v>1520.59</v>
      </c>
      <c r="AA33" s="20">
        <f>IF($O33="3T3",'2018 GTCMHIC 3-Tier Rx Plans'!$C$31,IF($O33="3T5a",'2018 GTCMHIC 3-Tier Rx Plans'!$D$31,IF($O33="3T6",'2018 GTCMHIC 3-Tier Rx Plans'!$E$31,IF($O33="3T7",'2018 GTCMHIC 3-Tier Rx Plans'!$F$31,IF($O33="3T8",'2018 GTCMHI Medical Plan Rates'!#REF!,IF($O33="3T9",'2018 GTCMHIC 3-Tier Rx Plans'!$G$31,IF($O33="3T10",'2018 GTCMHIC 3-Tier Rx Plans'!$H$31,IF($O33="3T11",'2018 GTCMHIC 3-Tier Rx Plans'!$I$31,IF($O33="3T13",'2018 GTCMHIC 3-Tier Rx Plans'!$J$31,IF($O33="ACA-P",'2018 GTCMHIC Metal Level Plans'!$D$30,IF($O33="ACA-G",'2018 GTCMHIC Metal Level Plans'!$D$35,IF($O33="ACA-S",'2018 GTCMHIC Metal Level Plans'!$D$40,IF($O33="ACA-B",'2018 GTCMHIC Metal Level Plans'!$D$45," ")))))))))))))</f>
        <v>383.97</v>
      </c>
      <c r="AB33" s="20">
        <f t="shared" si="3"/>
        <v>1904.56</v>
      </c>
      <c r="AC33" s="23"/>
    </row>
    <row r="34" spans="1:29" s="6" customFormat="1" ht="20.100000000000001" customHeight="1" x14ac:dyDescent="0.2">
      <c r="A34" s="280"/>
      <c r="B34" s="266"/>
      <c r="C34" s="26" t="s">
        <v>273</v>
      </c>
      <c r="D34" s="288"/>
      <c r="E34" s="60" t="s">
        <v>250</v>
      </c>
      <c r="F34" s="60" t="s">
        <v>251</v>
      </c>
      <c r="G34" s="60" t="s">
        <v>236</v>
      </c>
      <c r="H34" s="90">
        <v>40544</v>
      </c>
      <c r="I34" s="22">
        <v>5</v>
      </c>
      <c r="J34" s="22">
        <v>20</v>
      </c>
      <c r="K34" s="22">
        <v>35</v>
      </c>
      <c r="L34" s="22">
        <v>10</v>
      </c>
      <c r="M34" s="22">
        <v>40</v>
      </c>
      <c r="N34" s="22">
        <v>70</v>
      </c>
      <c r="O34" s="22" t="s">
        <v>67</v>
      </c>
      <c r="P34" s="21" t="s">
        <v>75</v>
      </c>
      <c r="Q34" s="22" t="s">
        <v>30</v>
      </c>
      <c r="R34" s="22">
        <v>100</v>
      </c>
      <c r="S34" s="22">
        <v>200</v>
      </c>
      <c r="T34" s="22">
        <v>750</v>
      </c>
      <c r="U34" s="22">
        <v>2250</v>
      </c>
      <c r="V34" s="21" t="s">
        <v>58</v>
      </c>
      <c r="W34" s="20">
        <f>IF($V34="MM1",'2018 GTCMHI Medical Plan Rates'!$R$12,IF($V34="MM2",'2018 GTCMHI Medical Plan Rates'!$R$13,IF($V34="MM3",'2018 GTCMHI Medical Plan Rates'!$R$14,IF($V34="MM5",'2018 GTCMHI Medical Plan Rates'!$R$15,IF($V34="MM6",'2018 GTCMHI Medical Plan Rates'!$R$16,IF($V34="MM7",'2018 GTCMHI Medical Plan Rates'!$R$17,IF($V34="PPO1",'2018 GTCMHI Medical Plan Rates'!$R$8,IF($V34="PPO2",'2018 GTCMHI Medical Plan Rates'!$R$9,IF($V34="PPO3",'2018 GTCMHI Medical Plan Rates'!$R$10,IF($V34="PPOT",'2018 GTCMHI Medical Plan Rates'!$R$11,IF($V34="ACA-P",'2018 GTCMHIC Metal Level Plans'!$C$29,IF($V34="ACA-G",'2018 GTCMHIC Metal Level Plans'!$C$34,IF($V34="ACA-S",'2018 GTCMHIC Metal Level Plans'!$C$39,IF($V34="ACA-B",'2018 GTCMHIC Metal Level Plans'!$C$44," "))))))))))))))</f>
        <v>701.64</v>
      </c>
      <c r="X34" s="20">
        <f>IF($O34="3T3",'2018 GTCMHIC 3-Tier Rx Plans'!$C$30,IF($O34="3T5a",'2018 GTCMHIC 3-Tier Rx Plans'!$D$30,IF($O34="3T6",'2018 GTCMHIC 3-Tier Rx Plans'!$E$30,IF($O34="3T7",'2018 GTCMHIC 3-Tier Rx Plans'!$F$30,IF($O34="3T8",'2018 GTCMHI Medical Plan Rates'!#REF!,IF($O34="3T9",'2018 GTCMHIC 3-Tier Rx Plans'!$G$30,IF($O34="3T10",'2018 GTCMHIC 3-Tier Rx Plans'!$H$30,IF($O34="3T11",'2018 GTCMHIC 3-Tier Rx Plans'!$I$30,IF($O34="3T13",'2018 GTCMHIC 3-Tier Rx Plans'!$J$30,IF($O34="ACA-P",'2018 GTCMHIC Metal Level Plans'!$C$30,IF($O34="ACA-G",'2018 GTCMHIC Metal Level Plans'!$C$35,IF($O34="ACA-S",'2018 GTCMHIC Metal Level Plans'!$C$40,IF($O34="ACA-B",'2018 GTCMHIC Metal Level Plans'!$C$45," ")))))))))))))</f>
        <v>177.13</v>
      </c>
      <c r="Y34" s="20">
        <f t="shared" si="2"/>
        <v>878.77</v>
      </c>
      <c r="Z34" s="20">
        <f>IF($V34="MM1",'2018 GTCMHI Medical Plan Rates'!$S$12,IF($V34="MM2",'2018 GTCMHI Medical Plan Rates'!$S$13,IF($V34="MM3",'2018 GTCMHI Medical Plan Rates'!$S$14,IF($V34="MM4",'2018 GTCMHI Medical Plan Rates'!#REF!,IF($V34="MM5",'2018 GTCMHI Medical Plan Rates'!$S$15,IF($V34="MM6",'2018 GTCMHI Medical Plan Rates'!$S$16,IF($V34="MM7",'2018 GTCMHI Medical Plan Rates'!$S$17,IF($V34="PPO1",'2018 GTCMHI Medical Plan Rates'!$S$8,IF($V34="PPO2",'2018 GTCMHI Medical Plan Rates'!$S$9,IF($V34="PPO3",'2018 GTCMHI Medical Plan Rates'!$S$10,IF($V34="PPOT",'2018 GTCMHI Medical Plan Rates'!$S$11,IF($V34="ACA-P",'2018 GTCMHIC Metal Level Plans'!$D$29,IF($V34="ACA-G",'2018 GTCMHIC Metal Level Plans'!$D$34,IF($V34="ACA-S",'2018 GTCMHIC Metal Level Plans'!$D$39,IF($V34="ACA-B",'2018 GTCMHIC Metal Level Plans'!$D$44," ")))))))))))))))</f>
        <v>1520.59</v>
      </c>
      <c r="AA34" s="20">
        <f>IF($O34="3T3",'2018 GTCMHIC 3-Tier Rx Plans'!$C$31,IF($O34="3T5a",'2018 GTCMHIC 3-Tier Rx Plans'!$D$31,IF($O34="3T6",'2018 GTCMHIC 3-Tier Rx Plans'!$E$31,IF($O34="3T7",'2018 GTCMHIC 3-Tier Rx Plans'!$F$31,IF($O34="3T8",'2018 GTCMHI Medical Plan Rates'!#REF!,IF($O34="3T9",'2018 GTCMHIC 3-Tier Rx Plans'!$G$31,IF($O34="3T10",'2018 GTCMHIC 3-Tier Rx Plans'!$H$31,IF($O34="3T11",'2018 GTCMHIC 3-Tier Rx Plans'!$I$31,IF($O34="3T13",'2018 GTCMHIC 3-Tier Rx Plans'!$J$31,IF($O34="ACA-P",'2018 GTCMHIC Metal Level Plans'!$D$30,IF($O34="ACA-G",'2018 GTCMHIC Metal Level Plans'!$D$35,IF($O34="ACA-S",'2018 GTCMHIC Metal Level Plans'!$D$40,IF($O34="ACA-B",'2018 GTCMHIC Metal Level Plans'!$D$45," ")))))))))))))</f>
        <v>383.97</v>
      </c>
      <c r="AB34" s="20">
        <f t="shared" si="3"/>
        <v>1904.56</v>
      </c>
      <c r="AC34" s="23"/>
    </row>
    <row r="35" spans="1:29" s="6" customFormat="1" ht="20.100000000000001" customHeight="1" x14ac:dyDescent="0.2">
      <c r="A35" s="280"/>
      <c r="B35" s="266"/>
      <c r="C35" s="26" t="s">
        <v>274</v>
      </c>
      <c r="D35" s="288"/>
      <c r="E35" s="60" t="s">
        <v>250</v>
      </c>
      <c r="F35" s="60" t="s">
        <v>251</v>
      </c>
      <c r="G35" s="60" t="s">
        <v>236</v>
      </c>
      <c r="H35" s="90">
        <v>40544</v>
      </c>
      <c r="I35" s="22">
        <v>5</v>
      </c>
      <c r="J35" s="22">
        <v>20</v>
      </c>
      <c r="K35" s="22">
        <v>35</v>
      </c>
      <c r="L35" s="22">
        <v>10</v>
      </c>
      <c r="M35" s="22">
        <v>40</v>
      </c>
      <c r="N35" s="22">
        <v>70</v>
      </c>
      <c r="O35" s="22" t="s">
        <v>67</v>
      </c>
      <c r="P35" s="21" t="s">
        <v>75</v>
      </c>
      <c r="Q35" s="22" t="s">
        <v>30</v>
      </c>
      <c r="R35" s="22">
        <v>100</v>
      </c>
      <c r="S35" s="22">
        <v>200</v>
      </c>
      <c r="T35" s="22">
        <v>750</v>
      </c>
      <c r="U35" s="22">
        <v>2250</v>
      </c>
      <c r="V35" s="21" t="s">
        <v>58</v>
      </c>
      <c r="W35" s="20">
        <f>IF($V35="MM1",'2018 GTCMHI Medical Plan Rates'!$R$12,IF($V35="MM2",'2018 GTCMHI Medical Plan Rates'!$R$13,IF($V35="MM3",'2018 GTCMHI Medical Plan Rates'!$R$14,IF($V35="MM5",'2018 GTCMHI Medical Plan Rates'!$R$15,IF($V35="MM6",'2018 GTCMHI Medical Plan Rates'!$R$16,IF($V35="MM7",'2018 GTCMHI Medical Plan Rates'!$R$17,IF($V35="PPO1",'2018 GTCMHI Medical Plan Rates'!$R$8,IF($V35="PPO2",'2018 GTCMHI Medical Plan Rates'!$R$9,IF($V35="PPO3",'2018 GTCMHI Medical Plan Rates'!$R$10,IF($V35="PPOT",'2018 GTCMHI Medical Plan Rates'!$R$11,IF($V35="ACA-P",'2018 GTCMHIC Metal Level Plans'!$C$29,IF($V35="ACA-G",'2018 GTCMHIC Metal Level Plans'!$C$34,IF($V35="ACA-S",'2018 GTCMHIC Metal Level Plans'!$C$39,IF($V35="ACA-B",'2018 GTCMHIC Metal Level Plans'!$C$44," "))))))))))))))</f>
        <v>701.64</v>
      </c>
      <c r="X35" s="20">
        <f>IF($O35="3T3",'2018 GTCMHIC 3-Tier Rx Plans'!$C$30,IF($O35="3T5a",'2018 GTCMHIC 3-Tier Rx Plans'!$D$30,IF($O35="3T6",'2018 GTCMHIC 3-Tier Rx Plans'!$E$30,IF($O35="3T7",'2018 GTCMHIC 3-Tier Rx Plans'!$F$30,IF($O35="3T8",'2018 GTCMHI Medical Plan Rates'!#REF!,IF($O35="3T9",'2018 GTCMHIC 3-Tier Rx Plans'!$G$30,IF($O35="3T10",'2018 GTCMHIC 3-Tier Rx Plans'!$H$30,IF($O35="3T11",'2018 GTCMHIC 3-Tier Rx Plans'!$I$30,IF($O35="3T13",'2018 GTCMHIC 3-Tier Rx Plans'!$J$30,IF($O35="ACA-P",'2018 GTCMHIC Metal Level Plans'!$C$30,IF($O35="ACA-G",'2018 GTCMHIC Metal Level Plans'!$C$35,IF($O35="ACA-S",'2018 GTCMHIC Metal Level Plans'!$C$40,IF($O35="ACA-B",'2018 GTCMHIC Metal Level Plans'!$C$45," ")))))))))))))</f>
        <v>177.13</v>
      </c>
      <c r="Y35" s="20">
        <f t="shared" si="2"/>
        <v>878.77</v>
      </c>
      <c r="Z35" s="20">
        <f>IF($V35="MM1",'2018 GTCMHI Medical Plan Rates'!$S$12,IF($V35="MM2",'2018 GTCMHI Medical Plan Rates'!$S$13,IF($V35="MM3",'2018 GTCMHI Medical Plan Rates'!$S$14,IF($V35="MM4",'2018 GTCMHI Medical Plan Rates'!#REF!,IF($V35="MM5",'2018 GTCMHI Medical Plan Rates'!$S$15,IF($V35="MM6",'2018 GTCMHI Medical Plan Rates'!$S$16,IF($V35="MM7",'2018 GTCMHI Medical Plan Rates'!$S$17,IF($V35="PPO1",'2018 GTCMHI Medical Plan Rates'!$S$8,IF($V35="PPO2",'2018 GTCMHI Medical Plan Rates'!$S$9,IF($V35="PPO3",'2018 GTCMHI Medical Plan Rates'!$S$10,IF($V35="PPOT",'2018 GTCMHI Medical Plan Rates'!$S$11,IF($V35="ACA-P",'2018 GTCMHIC Metal Level Plans'!$D$29,IF($V35="ACA-G",'2018 GTCMHIC Metal Level Plans'!$D$34,IF($V35="ACA-S",'2018 GTCMHIC Metal Level Plans'!$D$39,IF($V35="ACA-B",'2018 GTCMHIC Metal Level Plans'!$D$44," ")))))))))))))))</f>
        <v>1520.59</v>
      </c>
      <c r="AA35" s="20">
        <f>IF($O35="3T3",'2018 GTCMHIC 3-Tier Rx Plans'!$C$31,IF($O35="3T5a",'2018 GTCMHIC 3-Tier Rx Plans'!$D$31,IF($O35="3T6",'2018 GTCMHIC 3-Tier Rx Plans'!$E$31,IF($O35="3T7",'2018 GTCMHIC 3-Tier Rx Plans'!$F$31,IF($O35="3T8",'2018 GTCMHI Medical Plan Rates'!#REF!,IF($O35="3T9",'2018 GTCMHIC 3-Tier Rx Plans'!$G$31,IF($O35="3T10",'2018 GTCMHIC 3-Tier Rx Plans'!$H$31,IF($O35="3T11",'2018 GTCMHIC 3-Tier Rx Plans'!$I$31,IF($O35="3T13",'2018 GTCMHIC 3-Tier Rx Plans'!$J$31,IF($O35="ACA-P",'2018 GTCMHIC Metal Level Plans'!$D$30,IF($O35="ACA-G",'2018 GTCMHIC Metal Level Plans'!$D$35,IF($O35="ACA-S",'2018 GTCMHIC Metal Level Plans'!$D$40,IF($O35="ACA-B",'2018 GTCMHIC Metal Level Plans'!$D$45," ")))))))))))))</f>
        <v>383.97</v>
      </c>
      <c r="AB35" s="20">
        <f t="shared" si="3"/>
        <v>1904.56</v>
      </c>
      <c r="AC35" s="23"/>
    </row>
    <row r="36" spans="1:29" s="6" customFormat="1" ht="20.100000000000001" customHeight="1" x14ac:dyDescent="0.2">
      <c r="A36" s="280"/>
      <c r="B36" s="266"/>
      <c r="C36" s="26" t="s">
        <v>275</v>
      </c>
      <c r="D36" s="288"/>
      <c r="E36" s="60" t="s">
        <v>250</v>
      </c>
      <c r="F36" s="60" t="s">
        <v>251</v>
      </c>
      <c r="G36" s="60" t="s">
        <v>236</v>
      </c>
      <c r="H36" s="90">
        <v>40544</v>
      </c>
      <c r="I36" s="22">
        <v>5</v>
      </c>
      <c r="J36" s="22">
        <v>20</v>
      </c>
      <c r="K36" s="22">
        <v>35</v>
      </c>
      <c r="L36" s="22">
        <v>10</v>
      </c>
      <c r="M36" s="22">
        <v>40</v>
      </c>
      <c r="N36" s="22">
        <v>70</v>
      </c>
      <c r="O36" s="22" t="s">
        <v>67</v>
      </c>
      <c r="P36" s="21" t="s">
        <v>75</v>
      </c>
      <c r="Q36" s="22" t="s">
        <v>30</v>
      </c>
      <c r="R36" s="22">
        <v>100</v>
      </c>
      <c r="S36" s="22">
        <v>200</v>
      </c>
      <c r="T36" s="22">
        <v>750</v>
      </c>
      <c r="U36" s="22">
        <v>2250</v>
      </c>
      <c r="V36" s="21" t="s">
        <v>58</v>
      </c>
      <c r="W36" s="20">
        <f>IF($V36="MM1",'2018 GTCMHI Medical Plan Rates'!$R$12,IF($V36="MM2",'2018 GTCMHI Medical Plan Rates'!$R$13,IF($V36="MM3",'2018 GTCMHI Medical Plan Rates'!$R$14,IF($V36="MM5",'2018 GTCMHI Medical Plan Rates'!$R$15,IF($V36="MM6",'2018 GTCMHI Medical Plan Rates'!$R$16,IF($V36="MM7",'2018 GTCMHI Medical Plan Rates'!$R$17,IF($V36="PPO1",'2018 GTCMHI Medical Plan Rates'!$R$8,IF($V36="PPO2",'2018 GTCMHI Medical Plan Rates'!$R$9,IF($V36="PPO3",'2018 GTCMHI Medical Plan Rates'!$R$10,IF($V36="PPOT",'2018 GTCMHI Medical Plan Rates'!$R$11,IF($V36="ACA-P",'2018 GTCMHIC Metal Level Plans'!$C$29,IF($V36="ACA-G",'2018 GTCMHIC Metal Level Plans'!$C$34,IF($V36="ACA-S",'2018 GTCMHIC Metal Level Plans'!$C$39,IF($V36="ACA-B",'2018 GTCMHIC Metal Level Plans'!$C$44," "))))))))))))))</f>
        <v>701.64</v>
      </c>
      <c r="X36" s="20">
        <f>IF($O36="3T3",'2018 GTCMHIC 3-Tier Rx Plans'!$C$30,IF($O36="3T5a",'2018 GTCMHIC 3-Tier Rx Plans'!$D$30,IF($O36="3T6",'2018 GTCMHIC 3-Tier Rx Plans'!$E$30,IF($O36="3T7",'2018 GTCMHIC 3-Tier Rx Plans'!$F$30,IF($O36="3T8",'2018 GTCMHI Medical Plan Rates'!#REF!,IF($O36="3T9",'2018 GTCMHIC 3-Tier Rx Plans'!$G$30,IF($O36="3T10",'2018 GTCMHIC 3-Tier Rx Plans'!$H$30,IF($O36="3T11",'2018 GTCMHIC 3-Tier Rx Plans'!$I$30,IF($O36="3T13",'2018 GTCMHIC 3-Tier Rx Plans'!$J$30,IF($O36="ACA-P",'2018 GTCMHIC Metal Level Plans'!$C$30,IF($O36="ACA-G",'2018 GTCMHIC Metal Level Plans'!$C$35,IF($O36="ACA-S",'2018 GTCMHIC Metal Level Plans'!$C$40,IF($O36="ACA-B",'2018 GTCMHIC Metal Level Plans'!$C$45," ")))))))))))))</f>
        <v>177.13</v>
      </c>
      <c r="Y36" s="20">
        <f t="shared" si="2"/>
        <v>878.77</v>
      </c>
      <c r="Z36" s="20">
        <f>IF($V36="MM1",'2018 GTCMHI Medical Plan Rates'!$S$12,IF($V36="MM2",'2018 GTCMHI Medical Plan Rates'!$S$13,IF($V36="MM3",'2018 GTCMHI Medical Plan Rates'!$S$14,IF($V36="MM4",'2018 GTCMHI Medical Plan Rates'!#REF!,IF($V36="MM5",'2018 GTCMHI Medical Plan Rates'!$S$15,IF($V36="MM6",'2018 GTCMHI Medical Plan Rates'!$S$16,IF($V36="MM7",'2018 GTCMHI Medical Plan Rates'!$S$17,IF($V36="PPO1",'2018 GTCMHI Medical Plan Rates'!$S$8,IF($V36="PPO2",'2018 GTCMHI Medical Plan Rates'!$S$9,IF($V36="PPO3",'2018 GTCMHI Medical Plan Rates'!$S$10,IF($V36="PPOT",'2018 GTCMHI Medical Plan Rates'!$S$11,IF($V36="ACA-P",'2018 GTCMHIC Metal Level Plans'!$D$29,IF($V36="ACA-G",'2018 GTCMHIC Metal Level Plans'!$D$34,IF($V36="ACA-S",'2018 GTCMHIC Metal Level Plans'!$D$39,IF($V36="ACA-B",'2018 GTCMHIC Metal Level Plans'!$D$44," ")))))))))))))))</f>
        <v>1520.59</v>
      </c>
      <c r="AA36" s="20">
        <f>IF($O36="3T3",'2018 GTCMHIC 3-Tier Rx Plans'!$C$31,IF($O36="3T5a",'2018 GTCMHIC 3-Tier Rx Plans'!$D$31,IF($O36="3T6",'2018 GTCMHIC 3-Tier Rx Plans'!$E$31,IF($O36="3T7",'2018 GTCMHIC 3-Tier Rx Plans'!$F$31,IF($O36="3T8",'2018 GTCMHI Medical Plan Rates'!#REF!,IF($O36="3T9",'2018 GTCMHIC 3-Tier Rx Plans'!$G$31,IF($O36="3T10",'2018 GTCMHIC 3-Tier Rx Plans'!$H$31,IF($O36="3T11",'2018 GTCMHIC 3-Tier Rx Plans'!$I$31,IF($O36="3T13",'2018 GTCMHIC 3-Tier Rx Plans'!$J$31,IF($O36="ACA-P",'2018 GTCMHIC Metal Level Plans'!$D$30,IF($O36="ACA-G",'2018 GTCMHIC Metal Level Plans'!$D$35,IF($O36="ACA-S",'2018 GTCMHIC Metal Level Plans'!$D$40,IF($O36="ACA-B",'2018 GTCMHIC Metal Level Plans'!$D$45," ")))))))))))))</f>
        <v>383.97</v>
      </c>
      <c r="AB36" s="20">
        <f t="shared" si="3"/>
        <v>1904.56</v>
      </c>
      <c r="AC36" s="23"/>
    </row>
    <row r="37" spans="1:29" s="6" customFormat="1" ht="20.100000000000001" customHeight="1" x14ac:dyDescent="0.2">
      <c r="A37" s="280"/>
      <c r="B37" s="266"/>
      <c r="C37" s="26" t="s">
        <v>276</v>
      </c>
      <c r="D37" s="288"/>
      <c r="E37" s="60" t="s">
        <v>250</v>
      </c>
      <c r="F37" s="60" t="s">
        <v>251</v>
      </c>
      <c r="G37" s="60" t="s">
        <v>236</v>
      </c>
      <c r="H37" s="90">
        <v>40544</v>
      </c>
      <c r="I37" s="22">
        <v>5</v>
      </c>
      <c r="J37" s="22">
        <v>20</v>
      </c>
      <c r="K37" s="22">
        <v>35</v>
      </c>
      <c r="L37" s="22">
        <v>10</v>
      </c>
      <c r="M37" s="22">
        <v>40</v>
      </c>
      <c r="N37" s="22">
        <v>70</v>
      </c>
      <c r="O37" s="22" t="s">
        <v>67</v>
      </c>
      <c r="P37" s="21" t="s">
        <v>75</v>
      </c>
      <c r="Q37" s="22" t="s">
        <v>30</v>
      </c>
      <c r="R37" s="22">
        <v>100</v>
      </c>
      <c r="S37" s="22">
        <v>200</v>
      </c>
      <c r="T37" s="22">
        <v>750</v>
      </c>
      <c r="U37" s="22">
        <v>2250</v>
      </c>
      <c r="V37" s="21" t="s">
        <v>58</v>
      </c>
      <c r="W37" s="20">
        <f>IF($V37="MM1",'2018 GTCMHI Medical Plan Rates'!$R$12,IF($V37="MM2",'2018 GTCMHI Medical Plan Rates'!$R$13,IF($V37="MM3",'2018 GTCMHI Medical Plan Rates'!$R$14,IF($V37="MM5",'2018 GTCMHI Medical Plan Rates'!$R$15,IF($V37="MM6",'2018 GTCMHI Medical Plan Rates'!$R$16,IF($V37="MM7",'2018 GTCMHI Medical Plan Rates'!$R$17,IF($V37="PPO1",'2018 GTCMHI Medical Plan Rates'!$R$8,IF($V37="PPO2",'2018 GTCMHI Medical Plan Rates'!$R$9,IF($V37="PPO3",'2018 GTCMHI Medical Plan Rates'!$R$10,IF($V37="PPOT",'2018 GTCMHI Medical Plan Rates'!$R$11,IF($V37="ACA-P",'2018 GTCMHIC Metal Level Plans'!$C$29,IF($V37="ACA-G",'2018 GTCMHIC Metal Level Plans'!$C$34,IF($V37="ACA-S",'2018 GTCMHIC Metal Level Plans'!$C$39,IF($V37="ACA-B",'2018 GTCMHIC Metal Level Plans'!$C$44," "))))))))))))))</f>
        <v>701.64</v>
      </c>
      <c r="X37" s="20">
        <f>IF($O37="3T3",'2018 GTCMHIC 3-Tier Rx Plans'!$C$30,IF($O37="3T5a",'2018 GTCMHIC 3-Tier Rx Plans'!$D$30,IF($O37="3T6",'2018 GTCMHIC 3-Tier Rx Plans'!$E$30,IF($O37="3T7",'2018 GTCMHIC 3-Tier Rx Plans'!$F$30,IF($O37="3T8",'2018 GTCMHI Medical Plan Rates'!#REF!,IF($O37="3T9",'2018 GTCMHIC 3-Tier Rx Plans'!$G$30,IF($O37="3T10",'2018 GTCMHIC 3-Tier Rx Plans'!$H$30,IF($O37="3T11",'2018 GTCMHIC 3-Tier Rx Plans'!$I$30,IF($O37="3T13",'2018 GTCMHIC 3-Tier Rx Plans'!$J$30,IF($O37="ACA-P",'2018 GTCMHIC Metal Level Plans'!$C$30,IF($O37="ACA-G",'2018 GTCMHIC Metal Level Plans'!$C$35,IF($O37="ACA-S",'2018 GTCMHIC Metal Level Plans'!$C$40,IF($O37="ACA-B",'2018 GTCMHIC Metal Level Plans'!$C$45," ")))))))))))))</f>
        <v>177.13</v>
      </c>
      <c r="Y37" s="20">
        <f t="shared" si="2"/>
        <v>878.77</v>
      </c>
      <c r="Z37" s="20">
        <f>IF($V37="MM1",'2018 GTCMHI Medical Plan Rates'!$S$12,IF($V37="MM2",'2018 GTCMHI Medical Plan Rates'!$S$13,IF($V37="MM3",'2018 GTCMHI Medical Plan Rates'!$S$14,IF($V37="MM4",'2018 GTCMHI Medical Plan Rates'!#REF!,IF($V37="MM5",'2018 GTCMHI Medical Plan Rates'!$S$15,IF($V37="MM6",'2018 GTCMHI Medical Plan Rates'!$S$16,IF($V37="MM7",'2018 GTCMHI Medical Plan Rates'!$S$17,IF($V37="PPO1",'2018 GTCMHI Medical Plan Rates'!$S$8,IF($V37="PPO2",'2018 GTCMHI Medical Plan Rates'!$S$9,IF($V37="PPO3",'2018 GTCMHI Medical Plan Rates'!$S$10,IF($V37="PPOT",'2018 GTCMHI Medical Plan Rates'!$S$11,IF($V37="ACA-P",'2018 GTCMHIC Metal Level Plans'!$D$29,IF($V37="ACA-G",'2018 GTCMHIC Metal Level Plans'!$D$34,IF($V37="ACA-S",'2018 GTCMHIC Metal Level Plans'!$D$39,IF($V37="ACA-B",'2018 GTCMHIC Metal Level Plans'!$D$44," ")))))))))))))))</f>
        <v>1520.59</v>
      </c>
      <c r="AA37" s="20">
        <f>IF($O37="3T3",'2018 GTCMHIC 3-Tier Rx Plans'!$C$31,IF($O37="3T5a",'2018 GTCMHIC 3-Tier Rx Plans'!$D$31,IF($O37="3T6",'2018 GTCMHIC 3-Tier Rx Plans'!$E$31,IF($O37="3T7",'2018 GTCMHIC 3-Tier Rx Plans'!$F$31,IF($O37="3T8",'2018 GTCMHI Medical Plan Rates'!#REF!,IF($O37="3T9",'2018 GTCMHIC 3-Tier Rx Plans'!$G$31,IF($O37="3T10",'2018 GTCMHIC 3-Tier Rx Plans'!$H$31,IF($O37="3T11",'2018 GTCMHIC 3-Tier Rx Plans'!$I$31,IF($O37="3T13",'2018 GTCMHIC 3-Tier Rx Plans'!$J$31,IF($O37="ACA-P",'2018 GTCMHIC Metal Level Plans'!$D$30,IF($O37="ACA-G",'2018 GTCMHIC Metal Level Plans'!$D$35,IF($O37="ACA-S",'2018 GTCMHIC Metal Level Plans'!$D$40,IF($O37="ACA-B",'2018 GTCMHIC Metal Level Plans'!$D$45," ")))))))))))))</f>
        <v>383.97</v>
      </c>
      <c r="AB37" s="20">
        <f t="shared" si="3"/>
        <v>1904.56</v>
      </c>
      <c r="AC37" s="23"/>
    </row>
    <row r="38" spans="1:29" s="6" customFormat="1" ht="20.100000000000001" customHeight="1" x14ac:dyDescent="0.2">
      <c r="A38" s="280"/>
      <c r="B38" s="266"/>
      <c r="C38" s="26" t="s">
        <v>277</v>
      </c>
      <c r="D38" s="288"/>
      <c r="E38" s="60" t="s">
        <v>250</v>
      </c>
      <c r="F38" s="60" t="s">
        <v>251</v>
      </c>
      <c r="G38" s="60" t="s">
        <v>236</v>
      </c>
      <c r="H38" s="90">
        <v>40544</v>
      </c>
      <c r="I38" s="22">
        <v>5</v>
      </c>
      <c r="J38" s="22">
        <v>20</v>
      </c>
      <c r="K38" s="22">
        <v>35</v>
      </c>
      <c r="L38" s="22">
        <v>10</v>
      </c>
      <c r="M38" s="22">
        <v>40</v>
      </c>
      <c r="N38" s="22">
        <v>70</v>
      </c>
      <c r="O38" s="22" t="s">
        <v>67</v>
      </c>
      <c r="P38" s="21" t="s">
        <v>75</v>
      </c>
      <c r="Q38" s="22" t="s">
        <v>30</v>
      </c>
      <c r="R38" s="22">
        <v>100</v>
      </c>
      <c r="S38" s="22">
        <v>200</v>
      </c>
      <c r="T38" s="22">
        <v>750</v>
      </c>
      <c r="U38" s="22">
        <v>2250</v>
      </c>
      <c r="V38" s="21" t="s">
        <v>58</v>
      </c>
      <c r="W38" s="20">
        <f>IF($V38="MM1",'2018 GTCMHI Medical Plan Rates'!$R$12,IF($V38="MM2",'2018 GTCMHI Medical Plan Rates'!$R$13,IF($V38="MM3",'2018 GTCMHI Medical Plan Rates'!$R$14,IF($V38="MM5",'2018 GTCMHI Medical Plan Rates'!$R$15,IF($V38="MM6",'2018 GTCMHI Medical Plan Rates'!$R$16,IF($V38="MM7",'2018 GTCMHI Medical Plan Rates'!$R$17,IF($V38="PPO1",'2018 GTCMHI Medical Plan Rates'!$R$8,IF($V38="PPO2",'2018 GTCMHI Medical Plan Rates'!$R$9,IF($V38="PPO3",'2018 GTCMHI Medical Plan Rates'!$R$10,IF($V38="PPOT",'2018 GTCMHI Medical Plan Rates'!$R$11,IF($V38="ACA-P",'2018 GTCMHIC Metal Level Plans'!$C$29,IF($V38="ACA-G",'2018 GTCMHIC Metal Level Plans'!$C$34,IF($V38="ACA-S",'2018 GTCMHIC Metal Level Plans'!$C$39,IF($V38="ACA-B",'2018 GTCMHIC Metal Level Plans'!$C$44," "))))))))))))))</f>
        <v>701.64</v>
      </c>
      <c r="X38" s="20">
        <f>IF($O38="3T3",'2018 GTCMHIC 3-Tier Rx Plans'!$C$30,IF($O38="3T5a",'2018 GTCMHIC 3-Tier Rx Plans'!$D$30,IF($O38="3T6",'2018 GTCMHIC 3-Tier Rx Plans'!$E$30,IF($O38="3T7",'2018 GTCMHIC 3-Tier Rx Plans'!$F$30,IF($O38="3T8",'2018 GTCMHI Medical Plan Rates'!#REF!,IF($O38="3T9",'2018 GTCMHIC 3-Tier Rx Plans'!$G$30,IF($O38="3T10",'2018 GTCMHIC 3-Tier Rx Plans'!$H$30,IF($O38="3T11",'2018 GTCMHIC 3-Tier Rx Plans'!$I$30,IF($O38="3T13",'2018 GTCMHIC 3-Tier Rx Plans'!$J$30,IF($O38="ACA-P",'2018 GTCMHIC Metal Level Plans'!$C$30,IF($O38="ACA-G",'2018 GTCMHIC Metal Level Plans'!$C$35,IF($O38="ACA-S",'2018 GTCMHIC Metal Level Plans'!$C$40,IF($O38="ACA-B",'2018 GTCMHIC Metal Level Plans'!$C$45," ")))))))))))))</f>
        <v>177.13</v>
      </c>
      <c r="Y38" s="20">
        <f t="shared" si="2"/>
        <v>878.77</v>
      </c>
      <c r="Z38" s="20">
        <f>IF($V38="MM1",'2018 GTCMHI Medical Plan Rates'!$S$12,IF($V38="MM2",'2018 GTCMHI Medical Plan Rates'!$S$13,IF($V38="MM3",'2018 GTCMHI Medical Plan Rates'!$S$14,IF($V38="MM4",'2018 GTCMHI Medical Plan Rates'!#REF!,IF($V38="MM5",'2018 GTCMHI Medical Plan Rates'!$S$15,IF($V38="MM6",'2018 GTCMHI Medical Plan Rates'!$S$16,IF($V38="MM7",'2018 GTCMHI Medical Plan Rates'!$S$17,IF($V38="PPO1",'2018 GTCMHI Medical Plan Rates'!$S$8,IF($V38="PPO2",'2018 GTCMHI Medical Plan Rates'!$S$9,IF($V38="PPO3",'2018 GTCMHI Medical Plan Rates'!$S$10,IF($V38="PPOT",'2018 GTCMHI Medical Plan Rates'!$S$11,IF($V38="ACA-P",'2018 GTCMHIC Metal Level Plans'!$D$29,IF($V38="ACA-G",'2018 GTCMHIC Metal Level Plans'!$D$34,IF($V38="ACA-S",'2018 GTCMHIC Metal Level Plans'!$D$39,IF($V38="ACA-B",'2018 GTCMHIC Metal Level Plans'!$D$44," ")))))))))))))))</f>
        <v>1520.59</v>
      </c>
      <c r="AA38" s="20">
        <f>IF($O38="3T3",'2018 GTCMHIC 3-Tier Rx Plans'!$C$31,IF($O38="3T5a",'2018 GTCMHIC 3-Tier Rx Plans'!$D$31,IF($O38="3T6",'2018 GTCMHIC 3-Tier Rx Plans'!$E$31,IF($O38="3T7",'2018 GTCMHIC 3-Tier Rx Plans'!$F$31,IF($O38="3T8",'2018 GTCMHI Medical Plan Rates'!#REF!,IF($O38="3T9",'2018 GTCMHIC 3-Tier Rx Plans'!$G$31,IF($O38="3T10",'2018 GTCMHIC 3-Tier Rx Plans'!$H$31,IF($O38="3T11",'2018 GTCMHIC 3-Tier Rx Plans'!$I$31,IF($O38="3T13",'2018 GTCMHIC 3-Tier Rx Plans'!$J$31,IF($O38="ACA-P",'2018 GTCMHIC Metal Level Plans'!$D$30,IF($O38="ACA-G",'2018 GTCMHIC Metal Level Plans'!$D$35,IF($O38="ACA-S",'2018 GTCMHIC Metal Level Plans'!$D$40,IF($O38="ACA-B",'2018 GTCMHIC Metal Level Plans'!$D$45," ")))))))))))))</f>
        <v>383.97</v>
      </c>
      <c r="AB38" s="20">
        <f t="shared" si="3"/>
        <v>1904.56</v>
      </c>
      <c r="AC38" s="23"/>
    </row>
    <row r="39" spans="1:29" s="6" customFormat="1" ht="20.100000000000001" customHeight="1" x14ac:dyDescent="0.2">
      <c r="A39" s="280"/>
      <c r="B39" s="266"/>
      <c r="C39" s="26" t="s">
        <v>278</v>
      </c>
      <c r="D39" s="288"/>
      <c r="E39" s="60" t="s">
        <v>250</v>
      </c>
      <c r="F39" s="60" t="s">
        <v>251</v>
      </c>
      <c r="G39" s="60" t="s">
        <v>236</v>
      </c>
      <c r="H39" s="90">
        <v>40544</v>
      </c>
      <c r="I39" s="22">
        <v>5</v>
      </c>
      <c r="J39" s="22">
        <v>20</v>
      </c>
      <c r="K39" s="22">
        <v>35</v>
      </c>
      <c r="L39" s="22">
        <v>10</v>
      </c>
      <c r="M39" s="22">
        <v>40</v>
      </c>
      <c r="N39" s="22">
        <v>70</v>
      </c>
      <c r="O39" s="22" t="s">
        <v>67</v>
      </c>
      <c r="P39" s="21" t="s">
        <v>75</v>
      </c>
      <c r="Q39" s="22" t="s">
        <v>30</v>
      </c>
      <c r="R39" s="22">
        <v>100</v>
      </c>
      <c r="S39" s="22">
        <v>200</v>
      </c>
      <c r="T39" s="22">
        <v>750</v>
      </c>
      <c r="U39" s="22">
        <v>2250</v>
      </c>
      <c r="V39" s="21" t="s">
        <v>58</v>
      </c>
      <c r="W39" s="20">
        <f>IF($V39="MM1",'2018 GTCMHI Medical Plan Rates'!$R$12,IF($V39="MM2",'2018 GTCMHI Medical Plan Rates'!$R$13,IF($V39="MM3",'2018 GTCMHI Medical Plan Rates'!$R$14,IF($V39="MM5",'2018 GTCMHI Medical Plan Rates'!$R$15,IF($V39="MM6",'2018 GTCMHI Medical Plan Rates'!$R$16,IF($V39="MM7",'2018 GTCMHI Medical Plan Rates'!$R$17,IF($V39="PPO1",'2018 GTCMHI Medical Plan Rates'!$R$8,IF($V39="PPO2",'2018 GTCMHI Medical Plan Rates'!$R$9,IF($V39="PPO3",'2018 GTCMHI Medical Plan Rates'!$R$10,IF($V39="PPOT",'2018 GTCMHI Medical Plan Rates'!$R$11,IF($V39="ACA-P",'2018 GTCMHIC Metal Level Plans'!$C$29,IF($V39="ACA-G",'2018 GTCMHIC Metal Level Plans'!$C$34,IF($V39="ACA-S",'2018 GTCMHIC Metal Level Plans'!$C$39,IF($V39="ACA-B",'2018 GTCMHIC Metal Level Plans'!$C$44," "))))))))))))))</f>
        <v>701.64</v>
      </c>
      <c r="X39" s="20">
        <f>IF($O39="3T3",'2018 GTCMHIC 3-Tier Rx Plans'!$C$30,IF($O39="3T5a",'2018 GTCMHIC 3-Tier Rx Plans'!$D$30,IF($O39="3T6",'2018 GTCMHIC 3-Tier Rx Plans'!$E$30,IF($O39="3T7",'2018 GTCMHIC 3-Tier Rx Plans'!$F$30,IF($O39="3T8",'2018 GTCMHI Medical Plan Rates'!#REF!,IF($O39="3T9",'2018 GTCMHIC 3-Tier Rx Plans'!$G$30,IF($O39="3T10",'2018 GTCMHIC 3-Tier Rx Plans'!$H$30,IF($O39="3T11",'2018 GTCMHIC 3-Tier Rx Plans'!$I$30,IF($O39="3T13",'2018 GTCMHIC 3-Tier Rx Plans'!$J$30,IF($O39="ACA-P",'2018 GTCMHIC Metal Level Plans'!$C$30,IF($O39="ACA-G",'2018 GTCMHIC Metal Level Plans'!$C$35,IF($O39="ACA-S",'2018 GTCMHIC Metal Level Plans'!$C$40,IF($O39="ACA-B",'2018 GTCMHIC Metal Level Plans'!$C$45," ")))))))))))))</f>
        <v>177.13</v>
      </c>
      <c r="Y39" s="20">
        <f t="shared" si="2"/>
        <v>878.77</v>
      </c>
      <c r="Z39" s="20">
        <f>IF($V39="MM1",'2018 GTCMHI Medical Plan Rates'!$S$12,IF($V39="MM2",'2018 GTCMHI Medical Plan Rates'!$S$13,IF($V39="MM3",'2018 GTCMHI Medical Plan Rates'!$S$14,IF($V39="MM4",'2018 GTCMHI Medical Plan Rates'!#REF!,IF($V39="MM5",'2018 GTCMHI Medical Plan Rates'!$S$15,IF($V39="MM6",'2018 GTCMHI Medical Plan Rates'!$S$16,IF($V39="MM7",'2018 GTCMHI Medical Plan Rates'!$S$17,IF($V39="PPO1",'2018 GTCMHI Medical Plan Rates'!$S$8,IF($V39="PPO2",'2018 GTCMHI Medical Plan Rates'!$S$9,IF($V39="PPO3",'2018 GTCMHI Medical Plan Rates'!$S$10,IF($V39="PPOT",'2018 GTCMHI Medical Plan Rates'!$S$11,IF($V39="ACA-P",'2018 GTCMHIC Metal Level Plans'!$D$29,IF($V39="ACA-G",'2018 GTCMHIC Metal Level Plans'!$D$34,IF($V39="ACA-S",'2018 GTCMHIC Metal Level Plans'!$D$39,IF($V39="ACA-B",'2018 GTCMHIC Metal Level Plans'!$D$44," ")))))))))))))))</f>
        <v>1520.59</v>
      </c>
      <c r="AA39" s="20">
        <f>IF($O39="3T3",'2018 GTCMHIC 3-Tier Rx Plans'!$C$31,IF($O39="3T5a",'2018 GTCMHIC 3-Tier Rx Plans'!$D$31,IF($O39="3T6",'2018 GTCMHIC 3-Tier Rx Plans'!$E$31,IF($O39="3T7",'2018 GTCMHIC 3-Tier Rx Plans'!$F$31,IF($O39="3T8",'2018 GTCMHI Medical Plan Rates'!#REF!,IF($O39="3T9",'2018 GTCMHIC 3-Tier Rx Plans'!$G$31,IF($O39="3T10",'2018 GTCMHIC 3-Tier Rx Plans'!$H$31,IF($O39="3T11",'2018 GTCMHIC 3-Tier Rx Plans'!$I$31,IF($O39="3T13",'2018 GTCMHIC 3-Tier Rx Plans'!$J$31,IF($O39="ACA-P",'2018 GTCMHIC Metal Level Plans'!$D$30,IF($O39="ACA-G",'2018 GTCMHIC Metal Level Plans'!$D$35,IF($O39="ACA-S",'2018 GTCMHIC Metal Level Plans'!$D$40,IF($O39="ACA-B",'2018 GTCMHIC Metal Level Plans'!$D$45," ")))))))))))))</f>
        <v>383.97</v>
      </c>
      <c r="AB39" s="20">
        <f t="shared" si="3"/>
        <v>1904.56</v>
      </c>
      <c r="AC39" s="23"/>
    </row>
    <row r="40" spans="1:29" s="6" customFormat="1" ht="20.100000000000001" customHeight="1" x14ac:dyDescent="0.2">
      <c r="A40" s="280"/>
      <c r="B40" s="244"/>
      <c r="C40" s="85" t="s">
        <v>369</v>
      </c>
      <c r="D40" s="83"/>
      <c r="E40" s="60" t="s">
        <v>250</v>
      </c>
      <c r="F40" s="60" t="s">
        <v>251</v>
      </c>
      <c r="G40" s="60" t="s">
        <v>160</v>
      </c>
      <c r="H40" s="90">
        <v>42248</v>
      </c>
      <c r="I40" s="22">
        <v>10</v>
      </c>
      <c r="J40" s="22">
        <v>30</v>
      </c>
      <c r="K40" s="22">
        <v>50</v>
      </c>
      <c r="L40" s="22">
        <v>20</v>
      </c>
      <c r="M40" s="22">
        <v>60</v>
      </c>
      <c r="N40" s="22">
        <v>100</v>
      </c>
      <c r="O40" s="107" t="s">
        <v>116</v>
      </c>
      <c r="P40" s="83" t="s">
        <v>150</v>
      </c>
      <c r="Q40" s="22" t="s">
        <v>337</v>
      </c>
      <c r="R40" s="22" t="s">
        <v>30</v>
      </c>
      <c r="S40" s="22" t="s">
        <v>30</v>
      </c>
      <c r="T40" s="22">
        <v>2000</v>
      </c>
      <c r="U40" s="22">
        <v>6000</v>
      </c>
      <c r="V40" s="83" t="s">
        <v>116</v>
      </c>
      <c r="W40" s="20">
        <f>IF($V40="MM1",'2018 GTCMHI Medical Plan Rates'!$R$12,IF($V40="MM2",'2018 GTCMHI Medical Plan Rates'!$R$13,IF($V40="MM3",'2018 GTCMHI Medical Plan Rates'!$R$14,IF($V40="MM5",'2018 GTCMHI Medical Plan Rates'!$R$15,IF($V40="MM6",'2018 GTCMHI Medical Plan Rates'!$R$16,IF($V40="MM7",'2018 GTCMHI Medical Plan Rates'!$R$17,IF($V40="PPO1",'2018 GTCMHI Medical Plan Rates'!$R$8,IF($V40="PPO2",'2018 GTCMHI Medical Plan Rates'!$R$9,IF($V40="PPO3",'2018 GTCMHI Medical Plan Rates'!$R$10,IF($V40="PPOT",'2018 GTCMHI Medical Plan Rates'!$R$11,IF($V40="ACA-P",'2018 GTCMHIC Metal Level Plans'!$C$29,IF($V40="ACA-G",'2018 GTCMHIC Metal Level Plans'!$C$34,IF($V40="ACA-S",'2018 GTCMHIC Metal Level Plans'!$C$39,IF($V40="ACA-B",'2018 GTCMHIC Metal Level Plans'!$C$44," "))))))))))))))</f>
        <v>477.71719631999997</v>
      </c>
      <c r="X40" s="20">
        <f>IF($O40="3T3",'2018 GTCMHIC 3-Tier Rx Plans'!$C$30,IF($O40="3T5a",'2018 GTCMHIC 3-Tier Rx Plans'!$D$30,IF($O40="3T6",'2018 GTCMHIC 3-Tier Rx Plans'!$E$30,IF($O40="3T7",'2018 GTCMHIC 3-Tier Rx Plans'!$F$30,IF($O40="3T8",'2018 GTCMHI Medical Plan Rates'!#REF!,IF($O40="3T9",'2018 GTCMHIC 3-Tier Rx Plans'!$G$30,IF($O40="3T10",'2018 GTCMHIC 3-Tier Rx Plans'!$H$30,IF($O40="3T11",'2018 GTCMHIC 3-Tier Rx Plans'!$I$30,IF($O40="3T13",'2018 GTCMHIC 3-Tier Rx Plans'!$J$30,IF($O40="ACA-P",'2018 GTCMHIC Metal Level Plans'!$C$30,IF($O40="ACA-G",'2018 GTCMHIC Metal Level Plans'!$C$35,IF($O40="ACA-S",'2018 GTCMHIC Metal Level Plans'!$C$40,IF($O40="ACA-B",'2018 GTCMHIC Metal Level Plans'!$C$45," ")))))))))))))</f>
        <v>121.97800368</v>
      </c>
      <c r="Y40" s="20">
        <f t="shared" si="2"/>
        <v>599.6952</v>
      </c>
      <c r="Z40" s="20">
        <f>IF($V40="MM1",'2018 GTCMHI Medical Plan Rates'!$S$12,IF($V40="MM2",'2018 GTCMHI Medical Plan Rates'!$S$13,IF($V40="MM3",'2018 GTCMHI Medical Plan Rates'!$S$14,IF($V40="MM4",'2018 GTCMHI Medical Plan Rates'!#REF!,IF($V40="MM5",'2018 GTCMHI Medical Plan Rates'!$S$15,IF($V40="MM6",'2018 GTCMHI Medical Plan Rates'!$S$16,IF($V40="MM7",'2018 GTCMHI Medical Plan Rates'!$S$17,IF($V40="PPO1",'2018 GTCMHI Medical Plan Rates'!$S$8,IF($V40="PPO2",'2018 GTCMHI Medical Plan Rates'!$S$9,IF($V40="PPO3",'2018 GTCMHI Medical Plan Rates'!$S$10,IF($V40="PPOT",'2018 GTCMHI Medical Plan Rates'!$S$11,IF($V40="ACA-P",'2018 GTCMHIC Metal Level Plans'!$D$29,IF($V40="ACA-G",'2018 GTCMHIC Metal Level Plans'!$D$34,IF($V40="ACA-S",'2018 GTCMHIC Metal Level Plans'!$D$39,IF($V40="ACA-B",'2018 GTCMHIC Metal Level Plans'!$D$44," ")))))))))))))))</f>
        <v>1242.074652</v>
      </c>
      <c r="AA40" s="20">
        <f>IF($O40="3T3",'2018 GTCMHIC 3-Tier Rx Plans'!$C$31,IF($O40="3T5a",'2018 GTCMHIC 3-Tier Rx Plans'!$D$31,IF($O40="3T6",'2018 GTCMHIC 3-Tier Rx Plans'!$E$31,IF($O40="3T7",'2018 GTCMHIC 3-Tier Rx Plans'!$F$31,IF($O40="3T8",'2018 GTCMHI Medical Plan Rates'!#REF!,IF($O40="3T9",'2018 GTCMHIC 3-Tier Rx Plans'!$G$31,IF($O40="3T10",'2018 GTCMHIC 3-Tier Rx Plans'!$H$31,IF($O40="3T11",'2018 GTCMHIC 3-Tier Rx Plans'!$I$31,IF($O40="3T13",'2018 GTCMHIC 3-Tier Rx Plans'!$J$31,IF($O40="ACA-P",'2018 GTCMHIC Metal Level Plans'!$D$30,IF($O40="ACA-G",'2018 GTCMHIC Metal Level Plans'!$D$35,IF($O40="ACA-S",'2018 GTCMHIC Metal Level Plans'!$D$40,IF($O40="ACA-B",'2018 GTCMHIC Metal Level Plans'!$D$45," ")))))))))))))</f>
        <v>317.14534800000001</v>
      </c>
      <c r="AB40" s="20">
        <f t="shared" si="3"/>
        <v>1559.22</v>
      </c>
      <c r="AC40" s="23"/>
    </row>
    <row r="41" spans="1:29" s="6" customFormat="1" ht="20.100000000000001" customHeight="1" x14ac:dyDescent="0.2">
      <c r="A41" s="280"/>
      <c r="B41" s="278" t="s">
        <v>259</v>
      </c>
      <c r="C41" s="241" t="s">
        <v>258</v>
      </c>
      <c r="D41" s="77" t="s">
        <v>39</v>
      </c>
      <c r="E41" s="78" t="s">
        <v>235</v>
      </c>
      <c r="F41" s="78" t="s">
        <v>183</v>
      </c>
      <c r="G41" s="78" t="s">
        <v>236</v>
      </c>
      <c r="H41" s="110">
        <v>42658</v>
      </c>
      <c r="I41" s="14">
        <v>5</v>
      </c>
      <c r="J41" s="14">
        <v>20</v>
      </c>
      <c r="K41" s="14">
        <v>35</v>
      </c>
      <c r="L41" s="14">
        <v>10</v>
      </c>
      <c r="M41" s="14">
        <v>40</v>
      </c>
      <c r="N41" s="14">
        <v>70</v>
      </c>
      <c r="O41" s="14" t="s">
        <v>67</v>
      </c>
      <c r="P41" s="18" t="s">
        <v>75</v>
      </c>
      <c r="Q41" s="14" t="s">
        <v>30</v>
      </c>
      <c r="R41" s="14">
        <v>100</v>
      </c>
      <c r="S41" s="14">
        <v>200</v>
      </c>
      <c r="T41" s="14">
        <v>750</v>
      </c>
      <c r="U41" s="14">
        <v>2250</v>
      </c>
      <c r="V41" s="18" t="s">
        <v>58</v>
      </c>
      <c r="W41" s="19">
        <f>IF($V41="MM1",'2018 GTCMHI Medical Plan Rates'!$R$12,IF($V41="MM2",'2018 GTCMHI Medical Plan Rates'!$R$13,IF($V41="MM3",'2018 GTCMHI Medical Plan Rates'!$R$14,IF($V41="MM5",'2018 GTCMHI Medical Plan Rates'!$R$15,IF($V41="MM6",'2018 GTCMHI Medical Plan Rates'!$R$16,IF($V41="MM7",'2018 GTCMHI Medical Plan Rates'!$R$17,IF($V41="PPO1",'2018 GTCMHI Medical Plan Rates'!$R$8,IF($V41="PPO2",'2018 GTCMHI Medical Plan Rates'!$R$9,IF($V41="PPO3",'2018 GTCMHI Medical Plan Rates'!$R$10,IF($V41="PPOT",'2018 GTCMHI Medical Plan Rates'!$R$11,IF($V41="ACA-P",'2018 GTCMHIC Metal Level Plans'!$C$29,IF($V41="ACA-G",'2018 GTCMHIC Metal Level Plans'!$C$34,IF($V41="ACA-S",'2018 GTCMHIC Metal Level Plans'!$C$39,IF($V41="ACA-B",'2018 GTCMHIC Metal Level Plans'!$C$44," "))))))))))))))</f>
        <v>701.64</v>
      </c>
      <c r="X41" s="19">
        <f>IF($O41="3T3",'2018 GTCMHIC 3-Tier Rx Plans'!$C$30,IF($O41="3T5a",'2018 GTCMHIC 3-Tier Rx Plans'!$D$30,IF($O41="3T6",'2018 GTCMHIC 3-Tier Rx Plans'!$E$30,IF($O41="3T7",'2018 GTCMHIC 3-Tier Rx Plans'!$F$30,IF($O41="3T8",'2018 GTCMHI Medical Plan Rates'!#REF!,IF($O41="3T9",'2018 GTCMHIC 3-Tier Rx Plans'!$G$30,IF($O41="3T10",'2018 GTCMHIC 3-Tier Rx Plans'!$H$30,IF($O41="3T11",'2018 GTCMHIC 3-Tier Rx Plans'!$I$30,IF($O41="3T13",'2018 GTCMHIC 3-Tier Rx Plans'!$J$30,IF($O41="ACA-P",'2018 GTCMHIC Metal Level Plans'!$C$30,IF($O41="ACA-G",'2018 GTCMHIC Metal Level Plans'!$C$35,IF($O41="ACA-S",'2018 GTCMHIC Metal Level Plans'!$C$40,IF($O41="ACA-B",'2018 GTCMHIC Metal Level Plans'!$C$45," ")))))))))))))</f>
        <v>177.13</v>
      </c>
      <c r="Y41" s="19">
        <f t="shared" si="2"/>
        <v>878.77</v>
      </c>
      <c r="Z41" s="19">
        <f>IF($V41="MM1",'2018 GTCMHI Medical Plan Rates'!$S$12,IF($V41="MM2",'2018 GTCMHI Medical Plan Rates'!$S$13,IF($V41="MM3",'2018 GTCMHI Medical Plan Rates'!$S$14,IF($V41="MM4",'2018 GTCMHI Medical Plan Rates'!#REF!,IF($V41="MM5",'2018 GTCMHI Medical Plan Rates'!$S$15,IF($V41="MM6",'2018 GTCMHI Medical Plan Rates'!$S$16,IF($V41="MM7",'2018 GTCMHI Medical Plan Rates'!$S$17,IF($V41="PPO1",'2018 GTCMHI Medical Plan Rates'!$S$8,IF($V41="PPO2",'2018 GTCMHI Medical Plan Rates'!$S$9,IF($V41="PPO3",'2018 GTCMHI Medical Plan Rates'!$S$10,IF($V41="PPOT",'2018 GTCMHI Medical Plan Rates'!$S$11,IF($V41="ACA-P",'2018 GTCMHIC Metal Level Plans'!$D$29,IF($V41="ACA-G",'2018 GTCMHIC Metal Level Plans'!$D$34,IF($V41="ACA-S",'2018 GTCMHIC Metal Level Plans'!$D$39,IF($V41="ACA-B",'2018 GTCMHIC Metal Level Plans'!$D$44," ")))))))))))))))</f>
        <v>1520.59</v>
      </c>
      <c r="AA41" s="19">
        <f>IF($O41="3T3",'2018 GTCMHIC 3-Tier Rx Plans'!$C$31,IF($O41="3T5a",'2018 GTCMHIC 3-Tier Rx Plans'!$D$31,IF($O41="3T6",'2018 GTCMHIC 3-Tier Rx Plans'!$E$31,IF($O41="3T7",'2018 GTCMHIC 3-Tier Rx Plans'!$F$31,IF($O41="3T8",'2018 GTCMHI Medical Plan Rates'!#REF!,IF($O41="3T9",'2018 GTCMHIC 3-Tier Rx Plans'!$G$31,IF($O41="3T10",'2018 GTCMHIC 3-Tier Rx Plans'!$H$31,IF($O41="3T11",'2018 GTCMHIC 3-Tier Rx Plans'!$I$31,IF($O41="3T13",'2018 GTCMHIC 3-Tier Rx Plans'!$J$31,IF($O41="ACA-P",'2018 GTCMHIC Metal Level Plans'!$D$30,IF($O41="ACA-G",'2018 GTCMHIC Metal Level Plans'!$D$35,IF($O41="ACA-S",'2018 GTCMHIC Metal Level Plans'!$D$40,IF($O41="ACA-B",'2018 GTCMHIC Metal Level Plans'!$D$45," ")))))))))))))</f>
        <v>383.97</v>
      </c>
      <c r="AB41" s="19">
        <f t="shared" si="3"/>
        <v>1904.56</v>
      </c>
      <c r="AC41" s="23"/>
    </row>
    <row r="42" spans="1:29" s="6" customFormat="1" ht="20.100000000000001" customHeight="1" x14ac:dyDescent="0.2">
      <c r="A42" s="280"/>
      <c r="B42" s="278"/>
      <c r="C42" s="241"/>
      <c r="D42" s="77" t="s">
        <v>46</v>
      </c>
      <c r="E42" s="78" t="s">
        <v>233</v>
      </c>
      <c r="F42" s="78" t="s">
        <v>186</v>
      </c>
      <c r="G42" s="78" t="s">
        <v>234</v>
      </c>
      <c r="H42" s="110">
        <v>42658</v>
      </c>
      <c r="I42" s="14">
        <v>5</v>
      </c>
      <c r="J42" s="14">
        <v>20</v>
      </c>
      <c r="K42" s="14">
        <v>35</v>
      </c>
      <c r="L42" s="14">
        <v>10</v>
      </c>
      <c r="M42" s="14">
        <v>40</v>
      </c>
      <c r="N42" s="14">
        <v>70</v>
      </c>
      <c r="O42" s="14" t="s">
        <v>67</v>
      </c>
      <c r="P42" s="18" t="s">
        <v>82</v>
      </c>
      <c r="Q42" s="14">
        <v>10</v>
      </c>
      <c r="R42" s="14" t="s">
        <v>30</v>
      </c>
      <c r="S42" s="14" t="s">
        <v>30</v>
      </c>
      <c r="T42" s="14" t="s">
        <v>30</v>
      </c>
      <c r="U42" s="14" t="s">
        <v>30</v>
      </c>
      <c r="V42" s="18" t="s">
        <v>53</v>
      </c>
      <c r="W42" s="19">
        <f>IF($V42="MM1",'2018 GTCMHI Medical Plan Rates'!$R$12,IF($V42="MM2",'2018 GTCMHI Medical Plan Rates'!$R$13,IF($V42="MM3",'2018 GTCMHI Medical Plan Rates'!$R$14,IF($V42="MM5",'2018 GTCMHI Medical Plan Rates'!$R$15,IF($V42="MM6",'2018 GTCMHI Medical Plan Rates'!$R$16,IF($V42="MM7",'2018 GTCMHI Medical Plan Rates'!$R$17,IF($V42="PPO1",'2018 GTCMHI Medical Plan Rates'!$R$8,IF($V42="PPO2",'2018 GTCMHI Medical Plan Rates'!$R$9,IF($V42="PPO3",'2018 GTCMHI Medical Plan Rates'!$R$10,IF($V42="PPOT",'2018 GTCMHI Medical Plan Rates'!$R$11,IF($V42="ACA-P",'2018 GTCMHIC Metal Level Plans'!$C$29,IF($V42="ACA-G",'2018 GTCMHIC Metal Level Plans'!$C$34,IF($V42="ACA-S",'2018 GTCMHIC Metal Level Plans'!$C$39,IF($V42="ACA-B",'2018 GTCMHIC Metal Level Plans'!$C$44," "))))))))))))))</f>
        <v>700.39</v>
      </c>
      <c r="X42" s="19">
        <f>IF($O42="3T3",'2018 GTCMHIC 3-Tier Rx Plans'!$C$30,IF($O42="3T5a",'2018 GTCMHIC 3-Tier Rx Plans'!$D$30,IF($O42="3T6",'2018 GTCMHIC 3-Tier Rx Plans'!$E$30,IF($O42="3T7",'2018 GTCMHIC 3-Tier Rx Plans'!$F$30,IF($O42="3T8",'2018 GTCMHI Medical Plan Rates'!#REF!,IF($O42="3T9",'2018 GTCMHIC 3-Tier Rx Plans'!$G$30,IF($O42="3T10",'2018 GTCMHIC 3-Tier Rx Plans'!$H$30,IF($O42="3T11",'2018 GTCMHIC 3-Tier Rx Plans'!$I$30,IF($O42="3T13",'2018 GTCMHIC 3-Tier Rx Plans'!$J$30,IF($O42="ACA-P",'2018 GTCMHIC Metal Level Plans'!$C$30,IF($O42="ACA-G",'2018 GTCMHIC Metal Level Plans'!$C$35,IF($O42="ACA-S",'2018 GTCMHIC Metal Level Plans'!$C$40,IF($O42="ACA-B",'2018 GTCMHIC Metal Level Plans'!$C$45," ")))))))))))))</f>
        <v>177.13</v>
      </c>
      <c r="Y42" s="19">
        <f t="shared" si="2"/>
        <v>877.52</v>
      </c>
      <c r="Z42" s="19">
        <f>IF($V42="MM1",'2018 GTCMHI Medical Plan Rates'!$S$12,IF($V42="MM2",'2018 GTCMHI Medical Plan Rates'!$S$13,IF($V42="MM3",'2018 GTCMHI Medical Plan Rates'!$S$14,IF($V42="MM4",'2018 GTCMHI Medical Plan Rates'!#REF!,IF($V42="MM5",'2018 GTCMHI Medical Plan Rates'!$S$15,IF($V42="MM6",'2018 GTCMHI Medical Plan Rates'!$S$16,IF($V42="MM7",'2018 GTCMHI Medical Plan Rates'!$S$17,IF($V42="PPO1",'2018 GTCMHI Medical Plan Rates'!$S$8,IF($V42="PPO2",'2018 GTCMHI Medical Plan Rates'!$S$9,IF($V42="PPO3",'2018 GTCMHI Medical Plan Rates'!$S$10,IF($V42="PPOT",'2018 GTCMHI Medical Plan Rates'!$S$11,IF($V42="ACA-P",'2018 GTCMHIC Metal Level Plans'!$D$29,IF($V42="ACA-G",'2018 GTCMHIC Metal Level Plans'!$D$34,IF($V42="ACA-S",'2018 GTCMHIC Metal Level Plans'!$D$39,IF($V42="ACA-B",'2018 GTCMHIC Metal Level Plans'!$D$44," ")))))))))))))))</f>
        <v>1515.96</v>
      </c>
      <c r="AA42" s="19">
        <f>IF($O42="3T3",'2018 GTCMHIC 3-Tier Rx Plans'!$C$31,IF($O42="3T5a",'2018 GTCMHIC 3-Tier Rx Plans'!$D$31,IF($O42="3T6",'2018 GTCMHIC 3-Tier Rx Plans'!$E$31,IF($O42="3T7",'2018 GTCMHIC 3-Tier Rx Plans'!$F$31,IF($O42="3T8",'2018 GTCMHI Medical Plan Rates'!#REF!,IF($O42="3T9",'2018 GTCMHIC 3-Tier Rx Plans'!$G$31,IF($O42="3T10",'2018 GTCMHIC 3-Tier Rx Plans'!$H$31,IF($O42="3T11",'2018 GTCMHIC 3-Tier Rx Plans'!$I$31,IF($O42="3T13",'2018 GTCMHIC 3-Tier Rx Plans'!$J$31,IF($O42="ACA-P",'2018 GTCMHIC Metal Level Plans'!$D$30,IF($O42="ACA-G",'2018 GTCMHIC Metal Level Plans'!$D$35,IF($O42="ACA-S",'2018 GTCMHIC Metal Level Plans'!$D$40,IF($O42="ACA-B",'2018 GTCMHIC Metal Level Plans'!$D$45," ")))))))))))))</f>
        <v>383.97</v>
      </c>
      <c r="AB42" s="19">
        <f t="shared" si="3"/>
        <v>1899.93</v>
      </c>
      <c r="AC42" s="23"/>
    </row>
    <row r="43" spans="1:29" s="6" customFormat="1" ht="20.100000000000001" customHeight="1" x14ac:dyDescent="0.2">
      <c r="A43" s="280"/>
      <c r="B43" s="278"/>
      <c r="C43" s="241" t="s">
        <v>260</v>
      </c>
      <c r="D43" s="77" t="s">
        <v>39</v>
      </c>
      <c r="E43" s="78" t="s">
        <v>235</v>
      </c>
      <c r="F43" s="78" t="s">
        <v>183</v>
      </c>
      <c r="G43" s="78" t="s">
        <v>236</v>
      </c>
      <c r="H43" s="110">
        <v>42658</v>
      </c>
      <c r="I43" s="14">
        <v>5</v>
      </c>
      <c r="J43" s="14">
        <v>20</v>
      </c>
      <c r="K43" s="14">
        <v>35</v>
      </c>
      <c r="L43" s="14">
        <v>10</v>
      </c>
      <c r="M43" s="14">
        <v>40</v>
      </c>
      <c r="N43" s="14">
        <v>70</v>
      </c>
      <c r="O43" s="14" t="s">
        <v>67</v>
      </c>
      <c r="P43" s="18" t="s">
        <v>75</v>
      </c>
      <c r="Q43" s="14" t="s">
        <v>30</v>
      </c>
      <c r="R43" s="14">
        <v>100</v>
      </c>
      <c r="S43" s="14">
        <v>200</v>
      </c>
      <c r="T43" s="14">
        <v>750</v>
      </c>
      <c r="U43" s="14">
        <v>2250</v>
      </c>
      <c r="V43" s="18" t="s">
        <v>58</v>
      </c>
      <c r="W43" s="19">
        <f>IF($V43="MM1",'2018 GTCMHI Medical Plan Rates'!$R$12,IF($V43="MM2",'2018 GTCMHI Medical Plan Rates'!$R$13,IF($V43="MM3",'2018 GTCMHI Medical Plan Rates'!$R$14,IF($V43="MM5",'2018 GTCMHI Medical Plan Rates'!$R$15,IF($V43="MM6",'2018 GTCMHI Medical Plan Rates'!$R$16,IF($V43="MM7",'2018 GTCMHI Medical Plan Rates'!$R$17,IF($V43="PPO1",'2018 GTCMHI Medical Plan Rates'!$R$8,IF($V43="PPO2",'2018 GTCMHI Medical Plan Rates'!$R$9,IF($V43="PPO3",'2018 GTCMHI Medical Plan Rates'!$R$10,IF($V43="PPOT",'2018 GTCMHI Medical Plan Rates'!$R$11,IF($V43="ACA-P",'2018 GTCMHIC Metal Level Plans'!$C$29,IF($V43="ACA-G",'2018 GTCMHIC Metal Level Plans'!$C$34,IF($V43="ACA-S",'2018 GTCMHIC Metal Level Plans'!$C$39,IF($V43="ACA-B",'2018 GTCMHIC Metal Level Plans'!$C$44," "))))))))))))))</f>
        <v>701.64</v>
      </c>
      <c r="X43" s="19">
        <f>IF($O43="3T3",'2018 GTCMHIC 3-Tier Rx Plans'!$C$30,IF($O43="3T5a",'2018 GTCMHIC 3-Tier Rx Plans'!$D$30,IF($O43="3T6",'2018 GTCMHIC 3-Tier Rx Plans'!$E$30,IF($O43="3T7",'2018 GTCMHIC 3-Tier Rx Plans'!$F$30,IF($O43="3T8",'2018 GTCMHI Medical Plan Rates'!#REF!,IF($O43="3T9",'2018 GTCMHIC 3-Tier Rx Plans'!$G$30,IF($O43="3T10",'2018 GTCMHIC 3-Tier Rx Plans'!$H$30,IF($O43="3T11",'2018 GTCMHIC 3-Tier Rx Plans'!$I$30,IF($O43="3T13",'2018 GTCMHIC 3-Tier Rx Plans'!$J$30,IF($O43="ACA-P",'2018 GTCMHIC Metal Level Plans'!$C$30,IF($O43="ACA-G",'2018 GTCMHIC Metal Level Plans'!$C$35,IF($O43="ACA-S",'2018 GTCMHIC Metal Level Plans'!$C$40,IF($O43="ACA-B",'2018 GTCMHIC Metal Level Plans'!$C$45," ")))))))))))))</f>
        <v>177.13</v>
      </c>
      <c r="Y43" s="19">
        <f t="shared" si="2"/>
        <v>878.77</v>
      </c>
      <c r="Z43" s="19">
        <f>IF($V43="MM1",'2018 GTCMHI Medical Plan Rates'!$S$12,IF($V43="MM2",'2018 GTCMHI Medical Plan Rates'!$S$13,IF($V43="MM3",'2018 GTCMHI Medical Plan Rates'!$S$14,IF($V43="MM4",'2018 GTCMHI Medical Plan Rates'!#REF!,IF($V43="MM5",'2018 GTCMHI Medical Plan Rates'!$S$15,IF($V43="MM6",'2018 GTCMHI Medical Plan Rates'!$S$16,IF($V43="MM7",'2018 GTCMHI Medical Plan Rates'!$S$17,IF($V43="PPO1",'2018 GTCMHI Medical Plan Rates'!$S$8,IF($V43="PPO2",'2018 GTCMHI Medical Plan Rates'!$S$9,IF($V43="PPO3",'2018 GTCMHI Medical Plan Rates'!$S$10,IF($V43="PPOT",'2018 GTCMHI Medical Plan Rates'!$S$11,IF($V43="ACA-P",'2018 GTCMHIC Metal Level Plans'!$D$29,IF($V43="ACA-G",'2018 GTCMHIC Metal Level Plans'!$D$34,IF($V43="ACA-S",'2018 GTCMHIC Metal Level Plans'!$D$39,IF($V43="ACA-B",'2018 GTCMHIC Metal Level Plans'!$D$44," ")))))))))))))))</f>
        <v>1520.59</v>
      </c>
      <c r="AA43" s="19">
        <f>IF($O43="3T3",'2018 GTCMHIC 3-Tier Rx Plans'!$C$31,IF($O43="3T5a",'2018 GTCMHIC 3-Tier Rx Plans'!$D$31,IF($O43="3T6",'2018 GTCMHIC 3-Tier Rx Plans'!$E$31,IF($O43="3T7",'2018 GTCMHIC 3-Tier Rx Plans'!$F$31,IF($O43="3T8",'2018 GTCMHI Medical Plan Rates'!#REF!,IF($O43="3T9",'2018 GTCMHIC 3-Tier Rx Plans'!$G$31,IF($O43="3T10",'2018 GTCMHIC 3-Tier Rx Plans'!$H$31,IF($O43="3T11",'2018 GTCMHIC 3-Tier Rx Plans'!$I$31,IF($O43="3T13",'2018 GTCMHIC 3-Tier Rx Plans'!$J$31,IF($O43="ACA-P",'2018 GTCMHIC Metal Level Plans'!$D$30,IF($O43="ACA-G",'2018 GTCMHIC Metal Level Plans'!$D$35,IF($O43="ACA-S",'2018 GTCMHIC Metal Level Plans'!$D$40,IF($O43="ACA-B",'2018 GTCMHIC Metal Level Plans'!$D$45," ")))))))))))))</f>
        <v>383.97</v>
      </c>
      <c r="AB43" s="19">
        <f t="shared" si="3"/>
        <v>1904.56</v>
      </c>
      <c r="AC43" s="23"/>
    </row>
    <row r="44" spans="1:29" s="6" customFormat="1" ht="20.100000000000001" customHeight="1" x14ac:dyDescent="0.2">
      <c r="A44" s="280"/>
      <c r="B44" s="278"/>
      <c r="C44" s="241"/>
      <c r="D44" s="77" t="s">
        <v>46</v>
      </c>
      <c r="E44" s="78" t="s">
        <v>233</v>
      </c>
      <c r="F44" s="78" t="s">
        <v>186</v>
      </c>
      <c r="G44" s="78" t="s">
        <v>234</v>
      </c>
      <c r="H44" s="110">
        <v>42658</v>
      </c>
      <c r="I44" s="14">
        <v>5</v>
      </c>
      <c r="J44" s="14">
        <v>20</v>
      </c>
      <c r="K44" s="14">
        <v>35</v>
      </c>
      <c r="L44" s="14">
        <v>10</v>
      </c>
      <c r="M44" s="14">
        <v>40</v>
      </c>
      <c r="N44" s="14">
        <v>70</v>
      </c>
      <c r="O44" s="14" t="s">
        <v>67</v>
      </c>
      <c r="P44" s="18" t="s">
        <v>82</v>
      </c>
      <c r="Q44" s="14">
        <v>10</v>
      </c>
      <c r="R44" s="14" t="s">
        <v>30</v>
      </c>
      <c r="S44" s="14" t="s">
        <v>30</v>
      </c>
      <c r="T44" s="14" t="s">
        <v>30</v>
      </c>
      <c r="U44" s="14" t="s">
        <v>30</v>
      </c>
      <c r="V44" s="18" t="s">
        <v>53</v>
      </c>
      <c r="W44" s="19">
        <f>IF($V44="MM1",'2018 GTCMHI Medical Plan Rates'!$R$12,IF($V44="MM2",'2018 GTCMHI Medical Plan Rates'!$R$13,IF($V44="MM3",'2018 GTCMHI Medical Plan Rates'!$R$14,IF($V44="MM5",'2018 GTCMHI Medical Plan Rates'!$R$15,IF($V44="MM6",'2018 GTCMHI Medical Plan Rates'!$R$16,IF($V44="MM7",'2018 GTCMHI Medical Plan Rates'!$R$17,IF($V44="PPO1",'2018 GTCMHI Medical Plan Rates'!$R$8,IF($V44="PPO2",'2018 GTCMHI Medical Plan Rates'!$R$9,IF($V44="PPO3",'2018 GTCMHI Medical Plan Rates'!$R$10,IF($V44="PPOT",'2018 GTCMHI Medical Plan Rates'!$R$11,IF($V44="ACA-P",'2018 GTCMHIC Metal Level Plans'!$C$29,IF($V44="ACA-G",'2018 GTCMHIC Metal Level Plans'!$C$34,IF($V44="ACA-S",'2018 GTCMHIC Metal Level Plans'!$C$39,IF($V44="ACA-B",'2018 GTCMHIC Metal Level Plans'!$C$44," "))))))))))))))</f>
        <v>700.39</v>
      </c>
      <c r="X44" s="19">
        <f>IF($O44="3T3",'2018 GTCMHIC 3-Tier Rx Plans'!$C$30,IF($O44="3T5a",'2018 GTCMHIC 3-Tier Rx Plans'!$D$30,IF($O44="3T6",'2018 GTCMHIC 3-Tier Rx Plans'!$E$30,IF($O44="3T7",'2018 GTCMHIC 3-Tier Rx Plans'!$F$30,IF($O44="3T8",'2018 GTCMHI Medical Plan Rates'!#REF!,IF($O44="3T9",'2018 GTCMHIC 3-Tier Rx Plans'!$G$30,IF($O44="3T10",'2018 GTCMHIC 3-Tier Rx Plans'!$H$30,IF($O44="3T11",'2018 GTCMHIC 3-Tier Rx Plans'!$I$30,IF($O44="3T13",'2018 GTCMHIC 3-Tier Rx Plans'!$J$30,IF($O44="ACA-P",'2018 GTCMHIC Metal Level Plans'!$C$30,IF($O44="ACA-G",'2018 GTCMHIC Metal Level Plans'!$C$35,IF($O44="ACA-S",'2018 GTCMHIC Metal Level Plans'!$C$40,IF($O44="ACA-B",'2018 GTCMHIC Metal Level Plans'!$C$45," ")))))))))))))</f>
        <v>177.13</v>
      </c>
      <c r="Y44" s="19">
        <f t="shared" si="2"/>
        <v>877.52</v>
      </c>
      <c r="Z44" s="19">
        <f>IF($V44="MM1",'2018 GTCMHI Medical Plan Rates'!$S$12,IF($V44="MM2",'2018 GTCMHI Medical Plan Rates'!$S$13,IF($V44="MM3",'2018 GTCMHI Medical Plan Rates'!$S$14,IF($V44="MM4",'2018 GTCMHI Medical Plan Rates'!#REF!,IF($V44="MM5",'2018 GTCMHI Medical Plan Rates'!$S$15,IF($V44="MM6",'2018 GTCMHI Medical Plan Rates'!$S$16,IF($V44="MM7",'2018 GTCMHI Medical Plan Rates'!$S$17,IF($V44="PPO1",'2018 GTCMHI Medical Plan Rates'!$S$8,IF($V44="PPO2",'2018 GTCMHI Medical Plan Rates'!$S$9,IF($V44="PPO3",'2018 GTCMHI Medical Plan Rates'!$S$10,IF($V44="PPOT",'2018 GTCMHI Medical Plan Rates'!$S$11,IF($V44="ACA-P",'2018 GTCMHIC Metal Level Plans'!$D$29,IF($V44="ACA-G",'2018 GTCMHIC Metal Level Plans'!$D$34,IF($V44="ACA-S",'2018 GTCMHIC Metal Level Plans'!$D$39,IF($V44="ACA-B",'2018 GTCMHIC Metal Level Plans'!$D$44," ")))))))))))))))</f>
        <v>1515.96</v>
      </c>
      <c r="AA44" s="19">
        <f>IF($O44="3T3",'2018 GTCMHIC 3-Tier Rx Plans'!$C$31,IF($O44="3T5a",'2018 GTCMHIC 3-Tier Rx Plans'!$D$31,IF($O44="3T6",'2018 GTCMHIC 3-Tier Rx Plans'!$E$31,IF($O44="3T7",'2018 GTCMHIC 3-Tier Rx Plans'!$F$31,IF($O44="3T8",'2018 GTCMHI Medical Plan Rates'!#REF!,IF($O44="3T9",'2018 GTCMHIC 3-Tier Rx Plans'!$G$31,IF($O44="3T10",'2018 GTCMHIC 3-Tier Rx Plans'!$H$31,IF($O44="3T11",'2018 GTCMHIC 3-Tier Rx Plans'!$I$31,IF($O44="3T13",'2018 GTCMHIC 3-Tier Rx Plans'!$J$31,IF($O44="ACA-P",'2018 GTCMHIC Metal Level Plans'!$D$30,IF($O44="ACA-G",'2018 GTCMHIC Metal Level Plans'!$D$35,IF($O44="ACA-S",'2018 GTCMHIC Metal Level Plans'!$D$40,IF($O44="ACA-B",'2018 GTCMHIC Metal Level Plans'!$D$45," ")))))))))))))</f>
        <v>383.97</v>
      </c>
      <c r="AB44" s="19">
        <f t="shared" si="3"/>
        <v>1899.93</v>
      </c>
      <c r="AC44" s="23"/>
    </row>
    <row r="45" spans="1:29" s="7" customFormat="1" ht="20.100000000000001" customHeight="1" x14ac:dyDescent="0.2">
      <c r="A45" s="280"/>
      <c r="B45" s="279" t="s">
        <v>88</v>
      </c>
      <c r="C45" s="85" t="s">
        <v>138</v>
      </c>
      <c r="D45" s="277" t="s">
        <v>40</v>
      </c>
      <c r="E45" s="60" t="s">
        <v>280</v>
      </c>
      <c r="F45" s="60" t="s">
        <v>143</v>
      </c>
      <c r="G45" s="60" t="s">
        <v>281</v>
      </c>
      <c r="H45" s="90">
        <v>40544</v>
      </c>
      <c r="I45" s="27">
        <v>0.2</v>
      </c>
      <c r="J45" s="27">
        <v>0.2</v>
      </c>
      <c r="K45" s="27">
        <v>0.4</v>
      </c>
      <c r="L45" s="27">
        <v>0.15</v>
      </c>
      <c r="M45" s="27">
        <v>0.15</v>
      </c>
      <c r="N45" s="27">
        <v>0.4</v>
      </c>
      <c r="O45" s="22" t="s">
        <v>71</v>
      </c>
      <c r="P45" s="21" t="s">
        <v>84</v>
      </c>
      <c r="Q45" s="22" t="s">
        <v>30</v>
      </c>
      <c r="R45" s="22">
        <v>500</v>
      </c>
      <c r="S45" s="22">
        <v>1500</v>
      </c>
      <c r="T45" s="22">
        <v>2500</v>
      </c>
      <c r="U45" s="22">
        <v>7500</v>
      </c>
      <c r="V45" s="21" t="s">
        <v>60</v>
      </c>
      <c r="W45" s="20">
        <f>IF($V45="MM1",'2018 GTCMHI Medical Plan Rates'!$R$12,IF($V45="MM2",'2018 GTCMHI Medical Plan Rates'!$R$13,IF($V45="MM3",'2018 GTCMHI Medical Plan Rates'!$R$14,IF($V45="MM5",'2018 GTCMHI Medical Plan Rates'!$R$15,IF($V45="MM6",'2018 GTCMHI Medical Plan Rates'!$R$16,IF($V45="MM7",'2018 GTCMHI Medical Plan Rates'!$R$17,IF($V45="PPO1",'2018 GTCMHI Medical Plan Rates'!$R$8,IF($V45="PPO2",'2018 GTCMHI Medical Plan Rates'!$R$9,IF($V45="PPO3",'2018 GTCMHI Medical Plan Rates'!$R$10,IF($V45="PPOT",'2018 GTCMHI Medical Plan Rates'!$R$11,IF($V45="ACA-P",'2018 GTCMHIC Metal Level Plans'!$C$29,IF($V45="ACA-G",'2018 GTCMHIC Metal Level Plans'!$C$34,IF($V45="ACA-S",'2018 GTCMHIC Metal Level Plans'!$C$39,IF($V45="ACA-B",'2018 GTCMHIC Metal Level Plans'!$C$44," "))))))))))))))</f>
        <v>553.61</v>
      </c>
      <c r="X45" s="20">
        <f>IF($O45="3T3",'2018 GTCMHIC 3-Tier Rx Plans'!$C$30,IF($O45="3T5a",'2018 GTCMHIC 3-Tier Rx Plans'!$D$30,IF($O45="3T6",'2018 GTCMHIC 3-Tier Rx Plans'!$E$30,IF($O45="3T7",'2018 GTCMHIC 3-Tier Rx Plans'!$F$30,IF($O45="3T8",'2018 GTCMHI Medical Plan Rates'!#REF!,IF($O45="3T9",'2018 GTCMHIC 3-Tier Rx Plans'!$G$30,IF($O45="3T10",'2018 GTCMHIC 3-Tier Rx Plans'!$H$30,IF($O45="3T11",'2018 GTCMHIC 3-Tier Rx Plans'!$I$30,IF($O45="3T13",'2018 GTCMHIC 3-Tier Rx Plans'!$J$30,IF($O45="ACA-P",'2018 GTCMHIC Metal Level Plans'!$C$30,IF($O45="ACA-G",'2018 GTCMHIC Metal Level Plans'!$C$35,IF($O45="ACA-S",'2018 GTCMHIC Metal Level Plans'!$C$40,IF($O45="ACA-B",'2018 GTCMHIC Metal Level Plans'!$C$45," ")))))))))))))</f>
        <v>111.83</v>
      </c>
      <c r="Y45" s="20">
        <f t="shared" si="2"/>
        <v>665.44</v>
      </c>
      <c r="Z45" s="20">
        <f>IF($V45="MM1",'2018 GTCMHI Medical Plan Rates'!$S$12,IF($V45="MM2",'2018 GTCMHI Medical Plan Rates'!$S$13,IF($V45="MM3",'2018 GTCMHI Medical Plan Rates'!$S$14,IF($V45="MM4",'2018 GTCMHI Medical Plan Rates'!#REF!,IF($V45="MM5",'2018 GTCMHI Medical Plan Rates'!$S$15,IF($V45="MM6",'2018 GTCMHI Medical Plan Rates'!$S$16,IF($V45="MM7",'2018 GTCMHI Medical Plan Rates'!$S$17,IF($V45="PPO1",'2018 GTCMHI Medical Plan Rates'!$S$8,IF($V45="PPO2",'2018 GTCMHI Medical Plan Rates'!$S$9,IF($V45="PPO3",'2018 GTCMHI Medical Plan Rates'!$S$10,IF($V45="PPOT",'2018 GTCMHI Medical Plan Rates'!$S$11,IF($V45="ACA-P",'2018 GTCMHIC Metal Level Plans'!$D$29,IF($V45="ACA-G",'2018 GTCMHIC Metal Level Plans'!$D$34,IF($V45="ACA-S",'2018 GTCMHIC Metal Level Plans'!$D$39,IF($V45="ACA-B",'2018 GTCMHIC Metal Level Plans'!$D$44," ")))))))))))))))</f>
        <v>1197.6099999999999</v>
      </c>
      <c r="AA45" s="20">
        <f>IF($O45="3T3",'2018 GTCMHIC 3-Tier Rx Plans'!$C$31,IF($O45="3T5a",'2018 GTCMHIC 3-Tier Rx Plans'!$D$31,IF($O45="3T6",'2018 GTCMHIC 3-Tier Rx Plans'!$E$31,IF($O45="3T7",'2018 GTCMHIC 3-Tier Rx Plans'!$F$31,IF($O45="3T8",'2018 GTCMHI Medical Plan Rates'!#REF!,IF($O45="3T9",'2018 GTCMHIC 3-Tier Rx Plans'!$G$31,IF($O45="3T10",'2018 GTCMHIC 3-Tier Rx Plans'!$H$31,IF($O45="3T11",'2018 GTCMHIC 3-Tier Rx Plans'!$I$31,IF($O45="3T13",'2018 GTCMHIC 3-Tier Rx Plans'!$J$31,IF($O45="ACA-P",'2018 GTCMHIC Metal Level Plans'!$D$30,IF($O45="ACA-G",'2018 GTCMHIC Metal Level Plans'!$D$35,IF($O45="ACA-S",'2018 GTCMHIC Metal Level Plans'!$D$40,IF($O45="ACA-B",'2018 GTCMHIC Metal Level Plans'!$D$45," ")))))))))))))</f>
        <v>242.41</v>
      </c>
      <c r="AB45" s="20">
        <f t="shared" si="3"/>
        <v>1440.02</v>
      </c>
      <c r="AC45" s="23"/>
    </row>
    <row r="46" spans="1:29" s="7" customFormat="1" ht="20.100000000000001" customHeight="1" x14ac:dyDescent="0.2">
      <c r="A46" s="280"/>
      <c r="B46" s="279"/>
      <c r="C46" s="85" t="s">
        <v>279</v>
      </c>
      <c r="D46" s="277"/>
      <c r="E46" s="60" t="s">
        <v>242</v>
      </c>
      <c r="F46" s="60" t="s">
        <v>152</v>
      </c>
      <c r="G46" s="60" t="s">
        <v>281</v>
      </c>
      <c r="H46" s="90">
        <v>40544</v>
      </c>
      <c r="I46" s="27">
        <v>0.2</v>
      </c>
      <c r="J46" s="27">
        <v>0.2</v>
      </c>
      <c r="K46" s="27">
        <v>0.4</v>
      </c>
      <c r="L46" s="27">
        <v>0.15</v>
      </c>
      <c r="M46" s="27">
        <v>0.15</v>
      </c>
      <c r="N46" s="27">
        <v>0.4</v>
      </c>
      <c r="O46" s="22" t="s">
        <v>71</v>
      </c>
      <c r="P46" s="21" t="s">
        <v>84</v>
      </c>
      <c r="Q46" s="22" t="s">
        <v>30</v>
      </c>
      <c r="R46" s="22">
        <v>500</v>
      </c>
      <c r="S46" s="22">
        <v>1500</v>
      </c>
      <c r="T46" s="22">
        <v>2500</v>
      </c>
      <c r="U46" s="22">
        <v>7500</v>
      </c>
      <c r="V46" s="21" t="s">
        <v>60</v>
      </c>
      <c r="W46" s="20">
        <f>IF($V46="MM1",'2018 GTCMHI Medical Plan Rates'!$R$12,IF($V46="MM2",'2018 GTCMHI Medical Plan Rates'!$R$13,IF($V46="MM3",'2018 GTCMHI Medical Plan Rates'!$R$14,IF($V46="MM5",'2018 GTCMHI Medical Plan Rates'!$R$15,IF($V46="MM6",'2018 GTCMHI Medical Plan Rates'!$R$16,IF($V46="MM7",'2018 GTCMHI Medical Plan Rates'!$R$17,IF($V46="PPO1",'2018 GTCMHI Medical Plan Rates'!$R$8,IF($V46="PPO2",'2018 GTCMHI Medical Plan Rates'!$R$9,IF($V46="PPO3",'2018 GTCMHI Medical Plan Rates'!$R$10,IF($V46="PPOT",'2018 GTCMHI Medical Plan Rates'!$R$11,IF($V46="ACA-P",'2018 GTCMHIC Metal Level Plans'!$C$29,IF($V46="ACA-G",'2018 GTCMHIC Metal Level Plans'!$C$34,IF($V46="ACA-S",'2018 GTCMHIC Metal Level Plans'!$C$39,IF($V46="ACA-B",'2018 GTCMHIC Metal Level Plans'!$C$44," "))))))))))))))</f>
        <v>553.61</v>
      </c>
      <c r="X46" s="20">
        <f>IF($O46="3T3",'2018 GTCMHIC 3-Tier Rx Plans'!$C$30,IF($O46="3T5a",'2018 GTCMHIC 3-Tier Rx Plans'!$D$30,IF($O46="3T6",'2018 GTCMHIC 3-Tier Rx Plans'!$E$30,IF($O46="3T7",'2018 GTCMHIC 3-Tier Rx Plans'!$F$30,IF($O46="3T8",'2018 GTCMHI Medical Plan Rates'!#REF!,IF($O46="3T9",'2018 GTCMHIC 3-Tier Rx Plans'!$G$30,IF($O46="3T10",'2018 GTCMHIC 3-Tier Rx Plans'!$H$30,IF($O46="3T11",'2018 GTCMHIC 3-Tier Rx Plans'!$I$30,IF($O46="3T13",'2018 GTCMHIC 3-Tier Rx Plans'!$J$30,IF($O46="ACA-P",'2018 GTCMHIC Metal Level Plans'!$C$30,IF($O46="ACA-G",'2018 GTCMHIC Metal Level Plans'!$C$35,IF($O46="ACA-S",'2018 GTCMHIC Metal Level Plans'!$C$40,IF($O46="ACA-B",'2018 GTCMHIC Metal Level Plans'!$C$45," ")))))))))))))</f>
        <v>111.83</v>
      </c>
      <c r="Y46" s="20">
        <f t="shared" si="2"/>
        <v>665.44</v>
      </c>
      <c r="Z46" s="20">
        <f>IF($V46="MM1",'2018 GTCMHI Medical Plan Rates'!$S$12,IF($V46="MM2",'2018 GTCMHI Medical Plan Rates'!$S$13,IF($V46="MM3",'2018 GTCMHI Medical Plan Rates'!$S$14,IF($V46="MM4",'2018 GTCMHI Medical Plan Rates'!#REF!,IF($V46="MM5",'2018 GTCMHI Medical Plan Rates'!$S$15,IF($V46="MM6",'2018 GTCMHI Medical Plan Rates'!$S$16,IF($V46="MM7",'2018 GTCMHI Medical Plan Rates'!$S$17,IF($V46="PPO1",'2018 GTCMHI Medical Plan Rates'!$S$8,IF($V46="PPO2",'2018 GTCMHI Medical Plan Rates'!$S$9,IF($V46="PPO3",'2018 GTCMHI Medical Plan Rates'!$S$10,IF($V46="PPOT",'2018 GTCMHI Medical Plan Rates'!$S$11,IF($V46="ACA-P",'2018 GTCMHIC Metal Level Plans'!$D$29,IF($V46="ACA-G",'2018 GTCMHIC Metal Level Plans'!$D$34,IF($V46="ACA-S",'2018 GTCMHIC Metal Level Plans'!$D$39,IF($V46="ACA-B",'2018 GTCMHIC Metal Level Plans'!$D$44," ")))))))))))))))</f>
        <v>1197.6099999999999</v>
      </c>
      <c r="AA46" s="20">
        <f>IF($O46="3T3",'2018 GTCMHIC 3-Tier Rx Plans'!$C$31,IF($O46="3T5a",'2018 GTCMHIC 3-Tier Rx Plans'!$D$31,IF($O46="3T6",'2018 GTCMHIC 3-Tier Rx Plans'!$E$31,IF($O46="3T7",'2018 GTCMHIC 3-Tier Rx Plans'!$F$31,IF($O46="3T8",'2018 GTCMHI Medical Plan Rates'!#REF!,IF($O46="3T9",'2018 GTCMHIC 3-Tier Rx Plans'!$G$31,IF($O46="3T10",'2018 GTCMHIC 3-Tier Rx Plans'!$H$31,IF($O46="3T11",'2018 GTCMHIC 3-Tier Rx Plans'!$I$31,IF($O46="3T13",'2018 GTCMHIC 3-Tier Rx Plans'!$J$31,IF($O46="ACA-P",'2018 GTCMHIC Metal Level Plans'!$D$30,IF($O46="ACA-G",'2018 GTCMHIC Metal Level Plans'!$D$35,IF($O46="ACA-S",'2018 GTCMHIC Metal Level Plans'!$D$40,IF($O46="ACA-B",'2018 GTCMHIC Metal Level Plans'!$D$45," ")))))))))))))</f>
        <v>242.41</v>
      </c>
      <c r="AB46" s="20">
        <f t="shared" si="3"/>
        <v>1440.02</v>
      </c>
      <c r="AC46" s="23"/>
    </row>
    <row r="47" spans="1:29" s="7" customFormat="1" ht="20.100000000000001" customHeight="1" x14ac:dyDescent="0.2">
      <c r="A47" s="280"/>
      <c r="B47" s="278" t="s">
        <v>282</v>
      </c>
      <c r="C47" s="77" t="s">
        <v>232</v>
      </c>
      <c r="D47" s="77" t="s">
        <v>46</v>
      </c>
      <c r="E47" s="78" t="s">
        <v>283</v>
      </c>
      <c r="F47" s="78" t="s">
        <v>184</v>
      </c>
      <c r="G47" s="78" t="s">
        <v>240</v>
      </c>
      <c r="H47" s="25">
        <v>40544</v>
      </c>
      <c r="I47" s="14">
        <v>5</v>
      </c>
      <c r="J47" s="14">
        <v>20</v>
      </c>
      <c r="K47" s="14">
        <v>35</v>
      </c>
      <c r="L47" s="14">
        <v>10</v>
      </c>
      <c r="M47" s="14">
        <v>40</v>
      </c>
      <c r="N47" s="14">
        <v>70</v>
      </c>
      <c r="O47" s="14" t="s">
        <v>67</v>
      </c>
      <c r="P47" s="18" t="s">
        <v>82</v>
      </c>
      <c r="Q47" s="14">
        <v>10</v>
      </c>
      <c r="R47" s="14" t="s">
        <v>30</v>
      </c>
      <c r="S47" s="14" t="s">
        <v>30</v>
      </c>
      <c r="T47" s="14" t="s">
        <v>30</v>
      </c>
      <c r="U47" s="14" t="s">
        <v>30</v>
      </c>
      <c r="V47" s="18" t="s">
        <v>53</v>
      </c>
      <c r="W47" s="19">
        <f>IF($V47="MM1",'2018 GTCMHI Medical Plan Rates'!$R$12,IF($V47="MM2",'2018 GTCMHI Medical Plan Rates'!$R$13,IF($V47="MM3",'2018 GTCMHI Medical Plan Rates'!$R$14,IF($V47="MM5",'2018 GTCMHI Medical Plan Rates'!$R$15,IF($V47="MM6",'2018 GTCMHI Medical Plan Rates'!$R$16,IF($V47="MM7",'2018 GTCMHI Medical Plan Rates'!$R$17,IF($V47="PPO1",'2018 GTCMHI Medical Plan Rates'!$R$8,IF($V47="PPO2",'2018 GTCMHI Medical Plan Rates'!$R$9,IF($V47="PPO3",'2018 GTCMHI Medical Plan Rates'!$R$10,IF($V47="PPOT",'2018 GTCMHI Medical Plan Rates'!$R$11,IF($V47="ACA-P",'2018 GTCMHIC Metal Level Plans'!$C$29,IF($V47="ACA-G",'2018 GTCMHIC Metal Level Plans'!$C$34,IF($V47="ACA-S",'2018 GTCMHIC Metal Level Plans'!$C$39,IF($V47="ACA-B",'2018 GTCMHIC Metal Level Plans'!$C$44," "))))))))))))))</f>
        <v>700.39</v>
      </c>
      <c r="X47" s="19">
        <f>IF($O47="3T3",'2018 GTCMHIC 3-Tier Rx Plans'!$C$30,IF($O47="3T5a",'2018 GTCMHIC 3-Tier Rx Plans'!$D$30,IF($O47="3T6",'2018 GTCMHIC 3-Tier Rx Plans'!$E$30,IF($O47="3T7",'2018 GTCMHIC 3-Tier Rx Plans'!$F$30,IF($O47="3T8",'2018 GTCMHI Medical Plan Rates'!#REF!,IF($O47="3T9",'2018 GTCMHIC 3-Tier Rx Plans'!$G$30,IF($O47="3T10",'2018 GTCMHIC 3-Tier Rx Plans'!$H$30,IF($O47="3T11",'2018 GTCMHIC 3-Tier Rx Plans'!$I$30,IF($O47="3T13",'2018 GTCMHIC 3-Tier Rx Plans'!$J$30,IF($O47="ACA-P",'2018 GTCMHIC Metal Level Plans'!$C$30,IF($O47="ACA-G",'2018 GTCMHIC Metal Level Plans'!$C$35,IF($O47="ACA-S",'2018 GTCMHIC Metal Level Plans'!$C$40,IF($O47="ACA-B",'2018 GTCMHIC Metal Level Plans'!$C$45," ")))))))))))))</f>
        <v>177.13</v>
      </c>
      <c r="Y47" s="19">
        <f t="shared" si="2"/>
        <v>877.52</v>
      </c>
      <c r="Z47" s="19">
        <f>IF($V47="MM1",'2018 GTCMHI Medical Plan Rates'!$S$12,IF($V47="MM2",'2018 GTCMHI Medical Plan Rates'!$S$13,IF($V47="MM3",'2018 GTCMHI Medical Plan Rates'!$S$14,IF($V47="MM4",'2018 GTCMHI Medical Plan Rates'!#REF!,IF($V47="MM5",'2018 GTCMHI Medical Plan Rates'!$S$15,IF($V47="MM6",'2018 GTCMHI Medical Plan Rates'!$S$16,IF($V47="MM7",'2018 GTCMHI Medical Plan Rates'!$S$17,IF($V47="PPO1",'2018 GTCMHI Medical Plan Rates'!$S$8,IF($V47="PPO2",'2018 GTCMHI Medical Plan Rates'!$S$9,IF($V47="PPO3",'2018 GTCMHI Medical Plan Rates'!$S$10,IF($V47="PPOT",'2018 GTCMHI Medical Plan Rates'!$S$11,IF($V47="ACA-P",'2018 GTCMHIC Metal Level Plans'!$D$29,IF($V47="ACA-G",'2018 GTCMHIC Metal Level Plans'!$D$34,IF($V47="ACA-S",'2018 GTCMHIC Metal Level Plans'!$D$39,IF($V47="ACA-B",'2018 GTCMHIC Metal Level Plans'!$D$44," ")))))))))))))))</f>
        <v>1515.96</v>
      </c>
      <c r="AA47" s="19">
        <f>IF($O47="3T3",'2018 GTCMHIC 3-Tier Rx Plans'!$C$31,IF($O47="3T5a",'2018 GTCMHIC 3-Tier Rx Plans'!$D$31,IF($O47="3T6",'2018 GTCMHIC 3-Tier Rx Plans'!$E$31,IF($O47="3T7",'2018 GTCMHIC 3-Tier Rx Plans'!$F$31,IF($O47="3T8",'2018 GTCMHI Medical Plan Rates'!#REF!,IF($O47="3T9",'2018 GTCMHIC 3-Tier Rx Plans'!$G$31,IF($O47="3T10",'2018 GTCMHIC 3-Tier Rx Plans'!$H$31,IF($O47="3T11",'2018 GTCMHIC 3-Tier Rx Plans'!$I$31,IF($O47="3T13",'2018 GTCMHIC 3-Tier Rx Plans'!$J$31,IF($O47="ACA-P",'2018 GTCMHIC Metal Level Plans'!$D$30,IF($O47="ACA-G",'2018 GTCMHIC Metal Level Plans'!$D$35,IF($O47="ACA-S",'2018 GTCMHIC Metal Level Plans'!$D$40,IF($O47="ACA-B",'2018 GTCMHIC Metal Level Plans'!$D$45," ")))))))))))))</f>
        <v>383.97</v>
      </c>
      <c r="AB47" s="19">
        <f t="shared" si="3"/>
        <v>1899.93</v>
      </c>
      <c r="AC47" s="23"/>
    </row>
    <row r="48" spans="1:29" s="7" customFormat="1" ht="20.100000000000001" customHeight="1" x14ac:dyDescent="0.2">
      <c r="A48" s="280"/>
      <c r="B48" s="278"/>
      <c r="C48" s="77" t="s">
        <v>138</v>
      </c>
      <c r="D48" s="77" t="s">
        <v>37</v>
      </c>
      <c r="E48" s="66" t="s">
        <v>284</v>
      </c>
      <c r="F48" s="66" t="s">
        <v>184</v>
      </c>
      <c r="G48" s="66" t="s">
        <v>345</v>
      </c>
      <c r="H48" s="99">
        <v>40544</v>
      </c>
      <c r="I48" s="67">
        <v>5</v>
      </c>
      <c r="J48" s="67">
        <v>20</v>
      </c>
      <c r="K48" s="67">
        <v>35</v>
      </c>
      <c r="L48" s="67">
        <v>10</v>
      </c>
      <c r="M48" s="67">
        <v>40</v>
      </c>
      <c r="N48" s="67">
        <v>70</v>
      </c>
      <c r="O48" s="67" t="s">
        <v>67</v>
      </c>
      <c r="P48" s="18" t="s">
        <v>75</v>
      </c>
      <c r="Q48" s="14" t="s">
        <v>30</v>
      </c>
      <c r="R48" s="14">
        <v>100</v>
      </c>
      <c r="S48" s="14">
        <v>200</v>
      </c>
      <c r="T48" s="14">
        <v>200</v>
      </c>
      <c r="U48" s="14">
        <v>400</v>
      </c>
      <c r="V48" s="18" t="s">
        <v>57</v>
      </c>
      <c r="W48" s="68">
        <f>IF($V48="MM1",'2018 GTCMHI Medical Plan Rates'!$R$12,IF($V48="MM2",'2018 GTCMHI Medical Plan Rates'!$R$13,IF($V48="MM3",'2018 GTCMHI Medical Plan Rates'!$R$14,IF($V48="MM5",'2018 GTCMHI Medical Plan Rates'!$R$15,IF($V48="MM6",'2018 GTCMHI Medical Plan Rates'!$R$16,IF($V48="MM7",'2018 GTCMHI Medical Plan Rates'!$R$17,IF($V48="PPO1",'2018 GTCMHI Medical Plan Rates'!$R$8,IF($V48="PPO2",'2018 GTCMHI Medical Plan Rates'!$R$9,IF($V48="PPO3",'2018 GTCMHI Medical Plan Rates'!$R$10,IF($V48="PPOT",'2018 GTCMHI Medical Plan Rates'!$R$11,IF($V48="ACA-P",'2018 GTCMHIC Metal Level Plans'!$C$29,IF($V48="ACA-G",'2018 GTCMHIC Metal Level Plans'!$C$34,IF($V48="ACA-S",'2018 GTCMHIC Metal Level Plans'!$C$39,IF($V48="ACA-B",'2018 GTCMHIC Metal Level Plans'!$C$44," "))))))))))))))</f>
        <v>714.57</v>
      </c>
      <c r="X48" s="68">
        <f>IF($O48="3T3",'2018 GTCMHIC 3-Tier Rx Plans'!$C$30,IF($O48="3T5a",'2018 GTCMHIC 3-Tier Rx Plans'!$D$30,IF($O48="3T6",'2018 GTCMHIC 3-Tier Rx Plans'!$E$30,IF($O48="3T7",'2018 GTCMHIC 3-Tier Rx Plans'!$F$30,IF($O48="3T8",'2018 GTCMHI Medical Plan Rates'!#REF!,IF($O48="3T9",'2018 GTCMHIC 3-Tier Rx Plans'!$G$30,IF($O48="3T10",'2018 GTCMHIC 3-Tier Rx Plans'!$H$30,IF($O48="3T11",'2018 GTCMHIC 3-Tier Rx Plans'!$I$30,IF($O48="3T13",'2018 GTCMHIC 3-Tier Rx Plans'!$J$30,IF($O48="ACA-P",'2018 GTCMHIC Metal Level Plans'!$C$30,IF($O48="ACA-G",'2018 GTCMHIC Metal Level Plans'!$C$35,IF($O48="ACA-S",'2018 GTCMHIC Metal Level Plans'!$C$40,IF($O48="ACA-B",'2018 GTCMHIC Metal Level Plans'!$C$45," ")))))))))))))</f>
        <v>177.13</v>
      </c>
      <c r="Y48" s="68">
        <f t="shared" si="2"/>
        <v>891.7</v>
      </c>
      <c r="Z48" s="68">
        <f>IF($V48="MM1",'2018 GTCMHI Medical Plan Rates'!$S$12,IF($V48="MM2",'2018 GTCMHI Medical Plan Rates'!$S$13,IF($V48="MM3",'2018 GTCMHI Medical Plan Rates'!$S$14,IF($V48="MM4",'2018 GTCMHI Medical Plan Rates'!#REF!,IF($V48="MM5",'2018 GTCMHI Medical Plan Rates'!$S$15,IF($V48="MM6",'2018 GTCMHI Medical Plan Rates'!$S$16,IF($V48="MM7",'2018 GTCMHI Medical Plan Rates'!$S$17,IF($V48="PPO1",'2018 GTCMHI Medical Plan Rates'!$S$8,IF($V48="PPO2",'2018 GTCMHI Medical Plan Rates'!$S$9,IF($V48="PPO3",'2018 GTCMHI Medical Plan Rates'!$S$10,IF($V48="PPOT",'2018 GTCMHI Medical Plan Rates'!$S$11,IF($V48="ACA-P",'2018 GTCMHIC Metal Level Plans'!$D$29,IF($V48="ACA-G",'2018 GTCMHIC Metal Level Plans'!$D$34,IF($V48="ACA-S",'2018 GTCMHIC Metal Level Plans'!$D$39,IF($V48="ACA-B",'2018 GTCMHIC Metal Level Plans'!$D$44," ")))))))))))))))</f>
        <v>1548.8</v>
      </c>
      <c r="AA48" s="68">
        <f>IF($O48="3T3",'2018 GTCMHIC 3-Tier Rx Plans'!$C$31,IF($O48="3T5a",'2018 GTCMHIC 3-Tier Rx Plans'!$D$31,IF($O48="3T6",'2018 GTCMHIC 3-Tier Rx Plans'!$E$31,IF($O48="3T7",'2018 GTCMHIC 3-Tier Rx Plans'!$F$31,IF($O48="3T8",'2018 GTCMHI Medical Plan Rates'!#REF!,IF($O48="3T9",'2018 GTCMHIC 3-Tier Rx Plans'!$G$31,IF($O48="3T10",'2018 GTCMHIC 3-Tier Rx Plans'!$H$31,IF($O48="3T11",'2018 GTCMHIC 3-Tier Rx Plans'!$I$31,IF($O48="3T13",'2018 GTCMHIC 3-Tier Rx Plans'!$J$31,IF($O48="ACA-P",'2018 GTCMHIC Metal Level Plans'!$D$30,IF($O48="ACA-G",'2018 GTCMHIC Metal Level Plans'!$D$35,IF($O48="ACA-S",'2018 GTCMHIC Metal Level Plans'!$D$40,IF($O48="ACA-B",'2018 GTCMHIC Metal Level Plans'!$D$45," ")))))))))))))</f>
        <v>383.97</v>
      </c>
      <c r="AB48" s="68">
        <f t="shared" si="3"/>
        <v>1932.77</v>
      </c>
      <c r="AC48" s="23"/>
    </row>
    <row r="49" spans="1:29" s="7" customFormat="1" ht="20.100000000000001" customHeight="1" x14ac:dyDescent="0.2">
      <c r="A49" s="280"/>
      <c r="B49" s="279" t="s">
        <v>287</v>
      </c>
      <c r="C49" s="277" t="s">
        <v>285</v>
      </c>
      <c r="D49" s="26" t="s">
        <v>43</v>
      </c>
      <c r="E49" s="60" t="s">
        <v>237</v>
      </c>
      <c r="F49" s="60" t="s">
        <v>212</v>
      </c>
      <c r="G49" s="60" t="s">
        <v>238</v>
      </c>
      <c r="H49" s="90">
        <v>40544</v>
      </c>
      <c r="I49" s="22">
        <v>5</v>
      </c>
      <c r="J49" s="22">
        <v>10</v>
      </c>
      <c r="K49" s="22">
        <v>25</v>
      </c>
      <c r="L49" s="22">
        <v>10</v>
      </c>
      <c r="M49" s="22">
        <v>20</v>
      </c>
      <c r="N49" s="22">
        <v>50</v>
      </c>
      <c r="O49" s="22" t="s">
        <v>63</v>
      </c>
      <c r="P49" s="21" t="s">
        <v>75</v>
      </c>
      <c r="Q49" s="22" t="s">
        <v>30</v>
      </c>
      <c r="R49" s="22">
        <v>100</v>
      </c>
      <c r="S49" s="22">
        <v>200</v>
      </c>
      <c r="T49" s="22">
        <v>750</v>
      </c>
      <c r="U49" s="22">
        <v>2250</v>
      </c>
      <c r="V49" s="21" t="s">
        <v>58</v>
      </c>
      <c r="W49" s="20">
        <f>IF($V49="MM1",'2018 GTCMHI Medical Plan Rates'!$R$12,IF($V49="MM2",'2018 GTCMHI Medical Plan Rates'!$R$13,IF($V49="MM3",'2018 GTCMHI Medical Plan Rates'!$R$14,IF($V49="MM5",'2018 GTCMHI Medical Plan Rates'!$R$15,IF($V49="MM6",'2018 GTCMHI Medical Plan Rates'!$R$16,IF($V49="MM7",'2018 GTCMHI Medical Plan Rates'!$R$17,IF($V49="PPO1",'2018 GTCMHI Medical Plan Rates'!$R$8,IF($V49="PPO2",'2018 GTCMHI Medical Plan Rates'!$R$9,IF($V49="PPO3",'2018 GTCMHI Medical Plan Rates'!$R$10,IF($V49="PPOT",'2018 GTCMHI Medical Plan Rates'!$R$11,IF($V49="ACA-P",'2018 GTCMHIC Metal Level Plans'!$C$29,IF($V49="ACA-G",'2018 GTCMHIC Metal Level Plans'!$C$34,IF($V49="ACA-S",'2018 GTCMHIC Metal Level Plans'!$C$39,IF($V49="ACA-B",'2018 GTCMHIC Metal Level Plans'!$C$44," "))))))))))))))</f>
        <v>701.64</v>
      </c>
      <c r="X49" s="20">
        <f>IF($O49="3T3",'2018 GTCMHIC 3-Tier Rx Plans'!$C$30,IF($O49="3T5a",'2018 GTCMHIC 3-Tier Rx Plans'!$D$30,IF($O49="3T6",'2018 GTCMHIC 3-Tier Rx Plans'!$E$30,IF($O49="3T7",'2018 GTCMHIC 3-Tier Rx Plans'!$F$30,IF($O49="3T8",'2018 GTCMHI Medical Plan Rates'!#REF!,IF($O49="3T9",'2018 GTCMHIC 3-Tier Rx Plans'!$G$30,IF($O49="3T10",'2018 GTCMHIC 3-Tier Rx Plans'!$H$30,IF($O49="3T11",'2018 GTCMHIC 3-Tier Rx Plans'!$I$30,IF($O49="3T13",'2018 GTCMHIC 3-Tier Rx Plans'!$J$30,IF($O49="ACA-P",'2018 GTCMHIC Metal Level Plans'!$C$30,IF($O49="ACA-G",'2018 GTCMHIC Metal Level Plans'!$C$35,IF($O49="ACA-S",'2018 GTCMHIC Metal Level Plans'!$C$40,IF($O49="ACA-B",'2018 GTCMHIC Metal Level Plans'!$C$45," ")))))))))))))</f>
        <v>251.95</v>
      </c>
      <c r="Y49" s="20">
        <f t="shared" si="2"/>
        <v>953.58999999999992</v>
      </c>
      <c r="Z49" s="20">
        <f>IF($V49="MM1",'2018 GTCMHI Medical Plan Rates'!$S$12,IF($V49="MM2",'2018 GTCMHI Medical Plan Rates'!$S$13,IF($V49="MM3",'2018 GTCMHI Medical Plan Rates'!$S$14,IF($V49="MM4",'2018 GTCMHI Medical Plan Rates'!#REF!,IF($V49="MM5",'2018 GTCMHI Medical Plan Rates'!$S$15,IF($V49="MM6",'2018 GTCMHI Medical Plan Rates'!$S$16,IF($V49="MM7",'2018 GTCMHI Medical Plan Rates'!$S$17,IF($V49="PPO1",'2018 GTCMHI Medical Plan Rates'!$S$8,IF($V49="PPO2",'2018 GTCMHI Medical Plan Rates'!$S$9,IF($V49="PPO3",'2018 GTCMHI Medical Plan Rates'!$S$10,IF($V49="PPOT",'2018 GTCMHI Medical Plan Rates'!$S$11,IF($V49="ACA-P",'2018 GTCMHIC Metal Level Plans'!$D$29,IF($V49="ACA-G",'2018 GTCMHIC Metal Level Plans'!$D$34,IF($V49="ACA-S",'2018 GTCMHIC Metal Level Plans'!$D$39,IF($V49="ACA-B",'2018 GTCMHIC Metal Level Plans'!$D$44," ")))))))))))))))</f>
        <v>1520.59</v>
      </c>
      <c r="AA49" s="20">
        <f>IF($O49="3T3",'2018 GTCMHIC 3-Tier Rx Plans'!$C$31,IF($O49="3T5a",'2018 GTCMHIC 3-Tier Rx Plans'!$D$31,IF($O49="3T6",'2018 GTCMHIC 3-Tier Rx Plans'!$E$31,IF($O49="3T7",'2018 GTCMHIC 3-Tier Rx Plans'!$F$31,IF($O49="3T8",'2018 GTCMHI Medical Plan Rates'!#REF!,IF($O49="3T9",'2018 GTCMHIC 3-Tier Rx Plans'!$G$31,IF($O49="3T10",'2018 GTCMHIC 3-Tier Rx Plans'!$H$31,IF($O49="3T11",'2018 GTCMHIC 3-Tier Rx Plans'!$I$31,IF($O49="3T13",'2018 GTCMHIC 3-Tier Rx Plans'!$J$31,IF($O49="ACA-P",'2018 GTCMHIC Metal Level Plans'!$D$30,IF($O49="ACA-G",'2018 GTCMHIC Metal Level Plans'!$D$35,IF($O49="ACA-S",'2018 GTCMHIC Metal Level Plans'!$D$40,IF($O49="ACA-B",'2018 GTCMHIC Metal Level Plans'!$D$45," ")))))))))))))</f>
        <v>546.09</v>
      </c>
      <c r="AB49" s="20">
        <f t="shared" si="3"/>
        <v>2066.6799999999998</v>
      </c>
      <c r="AC49" s="23"/>
    </row>
    <row r="50" spans="1:29" s="7" customFormat="1" ht="20.100000000000001" customHeight="1" x14ac:dyDescent="0.2">
      <c r="A50" s="280"/>
      <c r="B50" s="279"/>
      <c r="C50" s="277"/>
      <c r="D50" s="26" t="s">
        <v>46</v>
      </c>
      <c r="E50" s="60" t="s">
        <v>233</v>
      </c>
      <c r="F50" s="60" t="s">
        <v>212</v>
      </c>
      <c r="G50" s="60" t="s">
        <v>234</v>
      </c>
      <c r="H50" s="90">
        <v>40544</v>
      </c>
      <c r="I50" s="22">
        <v>5</v>
      </c>
      <c r="J50" s="22">
        <v>10</v>
      </c>
      <c r="K50" s="22">
        <v>25</v>
      </c>
      <c r="L50" s="22">
        <v>10</v>
      </c>
      <c r="M50" s="22">
        <v>20</v>
      </c>
      <c r="N50" s="22">
        <v>50</v>
      </c>
      <c r="O50" s="22" t="s">
        <v>63</v>
      </c>
      <c r="P50" s="21" t="s">
        <v>82</v>
      </c>
      <c r="Q50" s="22">
        <v>10</v>
      </c>
      <c r="R50" s="22" t="s">
        <v>30</v>
      </c>
      <c r="S50" s="22" t="s">
        <v>30</v>
      </c>
      <c r="T50" s="22" t="s">
        <v>30</v>
      </c>
      <c r="U50" s="22" t="s">
        <v>30</v>
      </c>
      <c r="V50" s="21" t="s">
        <v>53</v>
      </c>
      <c r="W50" s="20">
        <f>IF($V50="MM1",'2018 GTCMHI Medical Plan Rates'!$R$12,IF($V50="MM2",'2018 GTCMHI Medical Plan Rates'!$R$13,IF($V50="MM3",'2018 GTCMHI Medical Plan Rates'!$R$14,IF($V50="MM5",'2018 GTCMHI Medical Plan Rates'!$R$15,IF($V50="MM6",'2018 GTCMHI Medical Plan Rates'!$R$16,IF($V50="MM7",'2018 GTCMHI Medical Plan Rates'!$R$17,IF($V50="PPO1",'2018 GTCMHI Medical Plan Rates'!$R$8,IF($V50="PPO2",'2018 GTCMHI Medical Plan Rates'!$R$9,IF($V50="PPO3",'2018 GTCMHI Medical Plan Rates'!$R$10,IF($V50="PPOT",'2018 GTCMHI Medical Plan Rates'!$R$11,IF($V50="ACA-P",'2018 GTCMHIC Metal Level Plans'!$C$29,IF($V50="ACA-G",'2018 GTCMHIC Metal Level Plans'!$C$34,IF($V50="ACA-S",'2018 GTCMHIC Metal Level Plans'!$C$39,IF($V50="ACA-B",'2018 GTCMHIC Metal Level Plans'!$C$44," "))))))))))))))</f>
        <v>700.39</v>
      </c>
      <c r="X50" s="20">
        <f>IF($O50="3T3",'2018 GTCMHIC 3-Tier Rx Plans'!$C$30,IF($O50="3T5a",'2018 GTCMHIC 3-Tier Rx Plans'!$D$30,IF($O50="3T6",'2018 GTCMHIC 3-Tier Rx Plans'!$E$30,IF($O50="3T7",'2018 GTCMHIC 3-Tier Rx Plans'!$F$30,IF($O50="3T8",'2018 GTCMHI Medical Plan Rates'!#REF!,IF($O50="3T9",'2018 GTCMHIC 3-Tier Rx Plans'!$G$30,IF($O50="3T10",'2018 GTCMHIC 3-Tier Rx Plans'!$H$30,IF($O50="3T11",'2018 GTCMHIC 3-Tier Rx Plans'!$I$30,IF($O50="3T13",'2018 GTCMHIC 3-Tier Rx Plans'!$J$30,IF($O50="ACA-P",'2018 GTCMHIC Metal Level Plans'!$C$30,IF($O50="ACA-G",'2018 GTCMHIC Metal Level Plans'!$C$35,IF($O50="ACA-S",'2018 GTCMHIC Metal Level Plans'!$C$40,IF($O50="ACA-B",'2018 GTCMHIC Metal Level Plans'!$C$45," ")))))))))))))</f>
        <v>251.95</v>
      </c>
      <c r="Y50" s="20">
        <f t="shared" si="2"/>
        <v>952.33999999999992</v>
      </c>
      <c r="Z50" s="20">
        <f>IF($V50="MM1",'2018 GTCMHI Medical Plan Rates'!$S$12,IF($V50="MM2",'2018 GTCMHI Medical Plan Rates'!$S$13,IF($V50="MM3",'2018 GTCMHI Medical Plan Rates'!$S$14,IF($V50="MM4",'2018 GTCMHI Medical Plan Rates'!#REF!,IF($V50="MM5",'2018 GTCMHI Medical Plan Rates'!$S$15,IF($V50="MM6",'2018 GTCMHI Medical Plan Rates'!$S$16,IF($V50="MM7",'2018 GTCMHI Medical Plan Rates'!$S$17,IF($V50="PPO1",'2018 GTCMHI Medical Plan Rates'!$S$8,IF($V50="PPO2",'2018 GTCMHI Medical Plan Rates'!$S$9,IF($V50="PPO3",'2018 GTCMHI Medical Plan Rates'!$S$10,IF($V50="PPOT",'2018 GTCMHI Medical Plan Rates'!$S$11,IF($V50="ACA-P",'2018 GTCMHIC Metal Level Plans'!$D$29,IF($V50="ACA-G",'2018 GTCMHIC Metal Level Plans'!$D$34,IF($V50="ACA-S",'2018 GTCMHIC Metal Level Plans'!$D$39,IF($V50="ACA-B",'2018 GTCMHIC Metal Level Plans'!$D$44," ")))))))))))))))</f>
        <v>1515.96</v>
      </c>
      <c r="AA50" s="20">
        <f>IF($O50="3T3",'2018 GTCMHIC 3-Tier Rx Plans'!$C$31,IF($O50="3T5a",'2018 GTCMHIC 3-Tier Rx Plans'!$D$31,IF($O50="3T6",'2018 GTCMHIC 3-Tier Rx Plans'!$E$31,IF($O50="3T7",'2018 GTCMHIC 3-Tier Rx Plans'!$F$31,IF($O50="3T8",'2018 GTCMHI Medical Plan Rates'!#REF!,IF($O50="3T9",'2018 GTCMHIC 3-Tier Rx Plans'!$G$31,IF($O50="3T10",'2018 GTCMHIC 3-Tier Rx Plans'!$H$31,IF($O50="3T11",'2018 GTCMHIC 3-Tier Rx Plans'!$I$31,IF($O50="3T13",'2018 GTCMHIC 3-Tier Rx Plans'!$J$31,IF($O50="ACA-P",'2018 GTCMHIC Metal Level Plans'!$D$30,IF($O50="ACA-G",'2018 GTCMHIC Metal Level Plans'!$D$35,IF($O50="ACA-S",'2018 GTCMHIC Metal Level Plans'!$D$40,IF($O50="ACA-B",'2018 GTCMHIC Metal Level Plans'!$D$45," ")))))))))))))</f>
        <v>546.09</v>
      </c>
      <c r="AB50" s="20">
        <f t="shared" si="3"/>
        <v>2062.0500000000002</v>
      </c>
      <c r="AC50" s="23"/>
    </row>
    <row r="51" spans="1:29" s="7" customFormat="1" ht="20.100000000000001" customHeight="1" x14ac:dyDescent="0.2">
      <c r="A51" s="280"/>
      <c r="B51" s="279"/>
      <c r="C51" s="277" t="s">
        <v>33</v>
      </c>
      <c r="D51" s="26" t="s">
        <v>44</v>
      </c>
      <c r="E51" s="60" t="s">
        <v>237</v>
      </c>
      <c r="F51" s="60" t="s">
        <v>216</v>
      </c>
      <c r="G51" s="60" t="s">
        <v>238</v>
      </c>
      <c r="H51" s="90">
        <v>40544</v>
      </c>
      <c r="I51" s="22">
        <v>5</v>
      </c>
      <c r="J51" s="22">
        <v>10</v>
      </c>
      <c r="K51" s="22">
        <v>25</v>
      </c>
      <c r="L51" s="22">
        <v>10</v>
      </c>
      <c r="M51" s="22">
        <v>20</v>
      </c>
      <c r="N51" s="22">
        <v>50</v>
      </c>
      <c r="O51" s="22" t="s">
        <v>63</v>
      </c>
      <c r="P51" s="21" t="s">
        <v>75</v>
      </c>
      <c r="Q51" s="22" t="s">
        <v>30</v>
      </c>
      <c r="R51" s="22">
        <v>100</v>
      </c>
      <c r="S51" s="22">
        <v>200</v>
      </c>
      <c r="T51" s="22">
        <v>750</v>
      </c>
      <c r="U51" s="22">
        <v>2250</v>
      </c>
      <c r="V51" s="21" t="s">
        <v>58</v>
      </c>
      <c r="W51" s="20">
        <f>IF($V51="MM1",'2018 GTCMHI Medical Plan Rates'!$R$12,IF($V51="MM2",'2018 GTCMHI Medical Plan Rates'!$R$13,IF($V51="MM3",'2018 GTCMHI Medical Plan Rates'!$R$14,IF($V51="MM5",'2018 GTCMHI Medical Plan Rates'!$R$15,IF($V51="MM6",'2018 GTCMHI Medical Plan Rates'!$R$16,IF($V51="MM7",'2018 GTCMHI Medical Plan Rates'!$R$17,IF($V51="PPO1",'2018 GTCMHI Medical Plan Rates'!$R$8,IF($V51="PPO2",'2018 GTCMHI Medical Plan Rates'!$R$9,IF($V51="PPO3",'2018 GTCMHI Medical Plan Rates'!$R$10,IF($V51="PPOT",'2018 GTCMHI Medical Plan Rates'!$R$11,IF($V51="ACA-P",'2018 GTCMHIC Metal Level Plans'!$C$29,IF($V51="ACA-G",'2018 GTCMHIC Metal Level Plans'!$C$34,IF($V51="ACA-S",'2018 GTCMHIC Metal Level Plans'!$C$39,IF($V51="ACA-B",'2018 GTCMHIC Metal Level Plans'!$C$44," "))))))))))))))</f>
        <v>701.64</v>
      </c>
      <c r="X51" s="20">
        <f>IF($O51="3T3",'2018 GTCMHIC 3-Tier Rx Plans'!$C$30,IF($O51="3T5a",'2018 GTCMHIC 3-Tier Rx Plans'!$D$30,IF($O51="3T6",'2018 GTCMHIC 3-Tier Rx Plans'!$E$30,IF($O51="3T7",'2018 GTCMHIC 3-Tier Rx Plans'!$F$30,IF($O51="3T8",'2018 GTCMHI Medical Plan Rates'!#REF!,IF($O51="3T9",'2018 GTCMHIC 3-Tier Rx Plans'!$G$30,IF($O51="3T10",'2018 GTCMHIC 3-Tier Rx Plans'!$H$30,IF($O51="3T11",'2018 GTCMHIC 3-Tier Rx Plans'!$I$30,IF($O51="3T13",'2018 GTCMHIC 3-Tier Rx Plans'!$J$30,IF($O51="ACA-P",'2018 GTCMHIC Metal Level Plans'!$C$30,IF($O51="ACA-G",'2018 GTCMHIC Metal Level Plans'!$C$35,IF($O51="ACA-S",'2018 GTCMHIC Metal Level Plans'!$C$40,IF($O51="ACA-B",'2018 GTCMHIC Metal Level Plans'!$C$45," ")))))))))))))</f>
        <v>251.95</v>
      </c>
      <c r="Y51" s="20">
        <f t="shared" si="2"/>
        <v>953.58999999999992</v>
      </c>
      <c r="Z51" s="20">
        <f>IF($V51="MM1",'2018 GTCMHI Medical Plan Rates'!$S$12,IF($V51="MM2",'2018 GTCMHI Medical Plan Rates'!$S$13,IF($V51="MM3",'2018 GTCMHI Medical Plan Rates'!$S$14,IF($V51="MM4",'2018 GTCMHI Medical Plan Rates'!#REF!,IF($V51="MM5",'2018 GTCMHI Medical Plan Rates'!$S$15,IF($V51="MM6",'2018 GTCMHI Medical Plan Rates'!$S$16,IF($V51="MM7",'2018 GTCMHI Medical Plan Rates'!$S$17,IF($V51="PPO1",'2018 GTCMHI Medical Plan Rates'!$S$8,IF($V51="PPO2",'2018 GTCMHI Medical Plan Rates'!$S$9,IF($V51="PPO3",'2018 GTCMHI Medical Plan Rates'!$S$10,IF($V51="PPOT",'2018 GTCMHI Medical Plan Rates'!$S$11,IF($V51="ACA-P",'2018 GTCMHIC Metal Level Plans'!$D$29,IF($V51="ACA-G",'2018 GTCMHIC Metal Level Plans'!$D$34,IF($V51="ACA-S",'2018 GTCMHIC Metal Level Plans'!$D$39,IF($V51="ACA-B",'2018 GTCMHIC Metal Level Plans'!$D$44," ")))))))))))))))</f>
        <v>1520.59</v>
      </c>
      <c r="AA51" s="20">
        <f>IF($O51="3T3",'2018 GTCMHIC 3-Tier Rx Plans'!$C$31,IF($O51="3T5a",'2018 GTCMHIC 3-Tier Rx Plans'!$D$31,IF($O51="3T6",'2018 GTCMHIC 3-Tier Rx Plans'!$E$31,IF($O51="3T7",'2018 GTCMHIC 3-Tier Rx Plans'!$F$31,IF($O51="3T8",'2018 GTCMHI Medical Plan Rates'!#REF!,IF($O51="3T9",'2018 GTCMHIC 3-Tier Rx Plans'!$G$31,IF($O51="3T10",'2018 GTCMHIC 3-Tier Rx Plans'!$H$31,IF($O51="3T11",'2018 GTCMHIC 3-Tier Rx Plans'!$I$31,IF($O51="3T13",'2018 GTCMHIC 3-Tier Rx Plans'!$J$31,IF($O51="ACA-P",'2018 GTCMHIC Metal Level Plans'!$D$30,IF($O51="ACA-G",'2018 GTCMHIC Metal Level Plans'!$D$35,IF($O51="ACA-S",'2018 GTCMHIC Metal Level Plans'!$D$40,IF($O51="ACA-B",'2018 GTCMHIC Metal Level Plans'!$D$45," ")))))))))))))</f>
        <v>546.09</v>
      </c>
      <c r="AB51" s="20">
        <f t="shared" si="3"/>
        <v>2066.6799999999998</v>
      </c>
      <c r="AC51" s="23"/>
    </row>
    <row r="52" spans="1:29" s="7" customFormat="1" ht="20.100000000000001" customHeight="1" x14ac:dyDescent="0.2">
      <c r="A52" s="280"/>
      <c r="B52" s="279"/>
      <c r="C52" s="277"/>
      <c r="D52" s="26" t="s">
        <v>46</v>
      </c>
      <c r="E52" s="60" t="s">
        <v>233</v>
      </c>
      <c r="F52" s="60" t="s">
        <v>216</v>
      </c>
      <c r="G52" s="60" t="s">
        <v>234</v>
      </c>
      <c r="H52" s="90">
        <v>40544</v>
      </c>
      <c r="I52" s="22">
        <v>5</v>
      </c>
      <c r="J52" s="22">
        <v>10</v>
      </c>
      <c r="K52" s="22">
        <v>25</v>
      </c>
      <c r="L52" s="22">
        <v>10</v>
      </c>
      <c r="M52" s="22">
        <v>20</v>
      </c>
      <c r="N52" s="22">
        <v>50</v>
      </c>
      <c r="O52" s="22" t="s">
        <v>63</v>
      </c>
      <c r="P52" s="21" t="s">
        <v>82</v>
      </c>
      <c r="Q52" s="22">
        <v>10</v>
      </c>
      <c r="R52" s="22" t="s">
        <v>30</v>
      </c>
      <c r="S52" s="22" t="s">
        <v>30</v>
      </c>
      <c r="T52" s="22" t="s">
        <v>30</v>
      </c>
      <c r="U52" s="22" t="s">
        <v>30</v>
      </c>
      <c r="V52" s="21" t="s">
        <v>53</v>
      </c>
      <c r="W52" s="20">
        <f>IF($V52="MM1",'2018 GTCMHI Medical Plan Rates'!$R$12,IF($V52="MM2",'2018 GTCMHI Medical Plan Rates'!$R$13,IF($V52="MM3",'2018 GTCMHI Medical Plan Rates'!$R$14,IF($V52="MM5",'2018 GTCMHI Medical Plan Rates'!$R$15,IF($V52="MM6",'2018 GTCMHI Medical Plan Rates'!$R$16,IF($V52="MM7",'2018 GTCMHI Medical Plan Rates'!$R$17,IF($V52="PPO1",'2018 GTCMHI Medical Plan Rates'!$R$8,IF($V52="PPO2",'2018 GTCMHI Medical Plan Rates'!$R$9,IF($V52="PPO3",'2018 GTCMHI Medical Plan Rates'!$R$10,IF($V52="PPOT",'2018 GTCMHI Medical Plan Rates'!$R$11,IF($V52="ACA-P",'2018 GTCMHIC Metal Level Plans'!$C$29,IF($V52="ACA-G",'2018 GTCMHIC Metal Level Plans'!$C$34,IF($V52="ACA-S",'2018 GTCMHIC Metal Level Plans'!$C$39,IF($V52="ACA-B",'2018 GTCMHIC Metal Level Plans'!$C$44," "))))))))))))))</f>
        <v>700.39</v>
      </c>
      <c r="X52" s="20">
        <f>IF($O52="3T3",'2018 GTCMHIC 3-Tier Rx Plans'!$C$30,IF($O52="3T5a",'2018 GTCMHIC 3-Tier Rx Plans'!$D$30,IF($O52="3T6",'2018 GTCMHIC 3-Tier Rx Plans'!$E$30,IF($O52="3T7",'2018 GTCMHIC 3-Tier Rx Plans'!$F$30,IF($O52="3T8",'2018 GTCMHI Medical Plan Rates'!#REF!,IF($O52="3T9",'2018 GTCMHIC 3-Tier Rx Plans'!$G$30,IF($O52="3T10",'2018 GTCMHIC 3-Tier Rx Plans'!$H$30,IF($O52="3T11",'2018 GTCMHIC 3-Tier Rx Plans'!$I$30,IF($O52="3T13",'2018 GTCMHIC 3-Tier Rx Plans'!$J$30,IF($O52="ACA-P",'2018 GTCMHIC Metal Level Plans'!$C$30,IF($O52="ACA-G",'2018 GTCMHIC Metal Level Plans'!$C$35,IF($O52="ACA-S",'2018 GTCMHIC Metal Level Plans'!$C$40,IF($O52="ACA-B",'2018 GTCMHIC Metal Level Plans'!$C$45," ")))))))))))))</f>
        <v>251.95</v>
      </c>
      <c r="Y52" s="20">
        <f t="shared" si="2"/>
        <v>952.33999999999992</v>
      </c>
      <c r="Z52" s="20">
        <f>IF($V52="MM1",'2018 GTCMHI Medical Plan Rates'!$S$12,IF($V52="MM2",'2018 GTCMHI Medical Plan Rates'!$S$13,IF($V52="MM3",'2018 GTCMHI Medical Plan Rates'!$S$14,IF($V52="MM4",'2018 GTCMHI Medical Plan Rates'!#REF!,IF($V52="MM5",'2018 GTCMHI Medical Plan Rates'!$S$15,IF($V52="MM6",'2018 GTCMHI Medical Plan Rates'!$S$16,IF($V52="MM7",'2018 GTCMHI Medical Plan Rates'!$S$17,IF($V52="PPO1",'2018 GTCMHI Medical Plan Rates'!$S$8,IF($V52="PPO2",'2018 GTCMHI Medical Plan Rates'!$S$9,IF($V52="PPO3",'2018 GTCMHI Medical Plan Rates'!$S$10,IF($V52="PPOT",'2018 GTCMHI Medical Plan Rates'!$S$11,IF($V52="ACA-P",'2018 GTCMHIC Metal Level Plans'!$D$29,IF($V52="ACA-G",'2018 GTCMHIC Metal Level Plans'!$D$34,IF($V52="ACA-S",'2018 GTCMHIC Metal Level Plans'!$D$39,IF($V52="ACA-B",'2018 GTCMHIC Metal Level Plans'!$D$44," ")))))))))))))))</f>
        <v>1515.96</v>
      </c>
      <c r="AA52" s="20">
        <f>IF($O52="3T3",'2018 GTCMHIC 3-Tier Rx Plans'!$C$31,IF($O52="3T5a",'2018 GTCMHIC 3-Tier Rx Plans'!$D$31,IF($O52="3T6",'2018 GTCMHIC 3-Tier Rx Plans'!$E$31,IF($O52="3T7",'2018 GTCMHIC 3-Tier Rx Plans'!$F$31,IF($O52="3T8",'2018 GTCMHI Medical Plan Rates'!#REF!,IF($O52="3T9",'2018 GTCMHIC 3-Tier Rx Plans'!$G$31,IF($O52="3T10",'2018 GTCMHIC 3-Tier Rx Plans'!$H$31,IF($O52="3T11",'2018 GTCMHIC 3-Tier Rx Plans'!$I$31,IF($O52="3T13",'2018 GTCMHIC 3-Tier Rx Plans'!$J$31,IF($O52="ACA-P",'2018 GTCMHIC Metal Level Plans'!$D$30,IF($O52="ACA-G",'2018 GTCMHIC Metal Level Plans'!$D$35,IF($O52="ACA-S",'2018 GTCMHIC Metal Level Plans'!$D$40,IF($O52="ACA-B",'2018 GTCMHIC Metal Level Plans'!$D$45," ")))))))))))))</f>
        <v>546.09</v>
      </c>
      <c r="AB52" s="20">
        <f t="shared" si="3"/>
        <v>2062.0500000000002</v>
      </c>
      <c r="AC52" s="23"/>
    </row>
    <row r="53" spans="1:29" s="7" customFormat="1" ht="20.100000000000001" customHeight="1" x14ac:dyDescent="0.2">
      <c r="A53" s="280"/>
      <c r="B53" s="279"/>
      <c r="C53" s="26" t="s">
        <v>286</v>
      </c>
      <c r="D53" s="26" t="s">
        <v>45</v>
      </c>
      <c r="E53" s="60" t="s">
        <v>288</v>
      </c>
      <c r="F53" s="60" t="s">
        <v>353</v>
      </c>
      <c r="G53" s="60" t="s">
        <v>236</v>
      </c>
      <c r="H53" s="90">
        <v>40544</v>
      </c>
      <c r="I53" s="22">
        <v>5</v>
      </c>
      <c r="J53" s="22">
        <v>20</v>
      </c>
      <c r="K53" s="22">
        <v>35</v>
      </c>
      <c r="L53" s="22">
        <v>10</v>
      </c>
      <c r="M53" s="22">
        <v>40</v>
      </c>
      <c r="N53" s="22">
        <v>70</v>
      </c>
      <c r="O53" s="22" t="s">
        <v>67</v>
      </c>
      <c r="P53" s="21" t="s">
        <v>75</v>
      </c>
      <c r="Q53" s="22" t="s">
        <v>30</v>
      </c>
      <c r="R53" s="22">
        <v>100</v>
      </c>
      <c r="S53" s="22">
        <v>200</v>
      </c>
      <c r="T53" s="22">
        <v>750</v>
      </c>
      <c r="U53" s="22">
        <v>2250</v>
      </c>
      <c r="V53" s="21" t="s">
        <v>58</v>
      </c>
      <c r="W53" s="20">
        <f>IF($V53="MM1",'2018 GTCMHI Medical Plan Rates'!$R$12,IF($V53="MM2",'2018 GTCMHI Medical Plan Rates'!$R$13,IF($V53="MM3",'2018 GTCMHI Medical Plan Rates'!$R$14,IF($V53="MM5",'2018 GTCMHI Medical Plan Rates'!$R$15,IF($V53="MM6",'2018 GTCMHI Medical Plan Rates'!$R$16,IF($V53="MM7",'2018 GTCMHI Medical Plan Rates'!$R$17,IF($V53="PPO1",'2018 GTCMHI Medical Plan Rates'!$R$8,IF($V53="PPO2",'2018 GTCMHI Medical Plan Rates'!$R$9,IF($V53="PPO3",'2018 GTCMHI Medical Plan Rates'!$R$10,IF($V53="PPOT",'2018 GTCMHI Medical Plan Rates'!$R$11,IF($V53="ACA-P",'2018 GTCMHIC Metal Level Plans'!$C$29,IF($V53="ACA-G",'2018 GTCMHIC Metal Level Plans'!$C$34,IF($V53="ACA-S",'2018 GTCMHIC Metal Level Plans'!$C$39,IF($V53="ACA-B",'2018 GTCMHIC Metal Level Plans'!$C$44," "))))))))))))))</f>
        <v>701.64</v>
      </c>
      <c r="X53" s="20">
        <f>IF($O53="3T3",'2018 GTCMHIC 3-Tier Rx Plans'!$C$30,IF($O53="3T5a",'2018 GTCMHIC 3-Tier Rx Plans'!$D$30,IF($O53="3T6",'2018 GTCMHIC 3-Tier Rx Plans'!$E$30,IF($O53="3T7",'2018 GTCMHIC 3-Tier Rx Plans'!$F$30,IF($O53="3T8",'2018 GTCMHI Medical Plan Rates'!#REF!,IF($O53="3T9",'2018 GTCMHIC 3-Tier Rx Plans'!$G$30,IF($O53="3T10",'2018 GTCMHIC 3-Tier Rx Plans'!$H$30,IF($O53="3T11",'2018 GTCMHIC 3-Tier Rx Plans'!$I$30,IF($O53="3T13",'2018 GTCMHIC 3-Tier Rx Plans'!$J$30,IF($O53="ACA-P",'2018 GTCMHIC Metal Level Plans'!$C$30,IF($O53="ACA-G",'2018 GTCMHIC Metal Level Plans'!$C$35,IF($O53="ACA-S",'2018 GTCMHIC Metal Level Plans'!$C$40,IF($O53="ACA-B",'2018 GTCMHIC Metal Level Plans'!$C$45," ")))))))))))))</f>
        <v>177.13</v>
      </c>
      <c r="Y53" s="20">
        <f t="shared" si="2"/>
        <v>878.77</v>
      </c>
      <c r="Z53" s="20">
        <f>IF($V53="MM1",'2018 GTCMHI Medical Plan Rates'!$S$12,IF($V53="MM2",'2018 GTCMHI Medical Plan Rates'!$S$13,IF($V53="MM3",'2018 GTCMHI Medical Plan Rates'!$S$14,IF($V53="MM4",'2018 GTCMHI Medical Plan Rates'!#REF!,IF($V53="MM5",'2018 GTCMHI Medical Plan Rates'!$S$15,IF($V53="MM6",'2018 GTCMHI Medical Plan Rates'!$S$16,IF($V53="MM7",'2018 GTCMHI Medical Plan Rates'!$S$17,IF($V53="PPO1",'2018 GTCMHI Medical Plan Rates'!$S$8,IF($V53="PPO2",'2018 GTCMHI Medical Plan Rates'!$S$9,IF($V53="PPO3",'2018 GTCMHI Medical Plan Rates'!$S$10,IF($V53="PPOT",'2018 GTCMHI Medical Plan Rates'!$S$11,IF($V53="ACA-P",'2018 GTCMHIC Metal Level Plans'!$D$29,IF($V53="ACA-G",'2018 GTCMHIC Metal Level Plans'!$D$34,IF($V53="ACA-S",'2018 GTCMHIC Metal Level Plans'!$D$39,IF($V53="ACA-B",'2018 GTCMHIC Metal Level Plans'!$D$44," ")))))))))))))))</f>
        <v>1520.59</v>
      </c>
      <c r="AA53" s="20">
        <f>IF($O53="3T3",'2018 GTCMHIC 3-Tier Rx Plans'!$C$31,IF($O53="3T5a",'2018 GTCMHIC 3-Tier Rx Plans'!$D$31,IF($O53="3T6",'2018 GTCMHIC 3-Tier Rx Plans'!$E$31,IF($O53="3T7",'2018 GTCMHIC 3-Tier Rx Plans'!$F$31,IF($O53="3T8",'2018 GTCMHI Medical Plan Rates'!#REF!,IF($O53="3T9",'2018 GTCMHIC 3-Tier Rx Plans'!$G$31,IF($O53="3T10",'2018 GTCMHIC 3-Tier Rx Plans'!$H$31,IF($O53="3T11",'2018 GTCMHIC 3-Tier Rx Plans'!$I$31,IF($O53="3T13",'2018 GTCMHIC 3-Tier Rx Plans'!$J$31,IF($O53="ACA-P",'2018 GTCMHIC Metal Level Plans'!$D$30,IF($O53="ACA-G",'2018 GTCMHIC Metal Level Plans'!$D$35,IF($O53="ACA-S",'2018 GTCMHIC Metal Level Plans'!$D$40,IF($O53="ACA-B",'2018 GTCMHIC Metal Level Plans'!$D$45," ")))))))))))))</f>
        <v>383.97</v>
      </c>
      <c r="AB53" s="20">
        <f t="shared" si="3"/>
        <v>1904.56</v>
      </c>
      <c r="AC53" s="23"/>
    </row>
    <row r="54" spans="1:29" s="7" customFormat="1" ht="20.100000000000001" customHeight="1" x14ac:dyDescent="0.2">
      <c r="A54" s="280"/>
      <c r="B54" s="278" t="s">
        <v>89</v>
      </c>
      <c r="C54" s="77" t="s">
        <v>232</v>
      </c>
      <c r="D54" s="77" t="s">
        <v>47</v>
      </c>
      <c r="E54" s="78" t="s">
        <v>292</v>
      </c>
      <c r="F54" s="78" t="s">
        <v>289</v>
      </c>
      <c r="G54" s="78" t="s">
        <v>240</v>
      </c>
      <c r="H54" s="25">
        <v>40544</v>
      </c>
      <c r="I54" s="14">
        <v>5</v>
      </c>
      <c r="J54" s="14">
        <v>20</v>
      </c>
      <c r="K54" s="14">
        <v>35</v>
      </c>
      <c r="L54" s="14">
        <v>10</v>
      </c>
      <c r="M54" s="14">
        <v>40</v>
      </c>
      <c r="N54" s="14">
        <v>70</v>
      </c>
      <c r="O54" s="14" t="s">
        <v>67</v>
      </c>
      <c r="P54" s="18" t="s">
        <v>82</v>
      </c>
      <c r="Q54" s="14">
        <v>10</v>
      </c>
      <c r="R54" s="14" t="s">
        <v>30</v>
      </c>
      <c r="S54" s="14" t="s">
        <v>30</v>
      </c>
      <c r="T54" s="14" t="s">
        <v>30</v>
      </c>
      <c r="U54" s="14" t="s">
        <v>30</v>
      </c>
      <c r="V54" s="18" t="s">
        <v>53</v>
      </c>
      <c r="W54" s="19">
        <f>IF($V54="MM1",'2018 GTCMHI Medical Plan Rates'!$R$12,IF($V54="MM2",'2018 GTCMHI Medical Plan Rates'!$R$13,IF($V54="MM3",'2018 GTCMHI Medical Plan Rates'!$R$14,IF($V54="MM5",'2018 GTCMHI Medical Plan Rates'!$R$15,IF($V54="MM6",'2018 GTCMHI Medical Plan Rates'!$R$16,IF($V54="MM7",'2018 GTCMHI Medical Plan Rates'!$R$17,IF($V54="PPO1",'2018 GTCMHI Medical Plan Rates'!$R$8,IF($V54="PPO2",'2018 GTCMHI Medical Plan Rates'!$R$9,IF($V54="PPO3",'2018 GTCMHI Medical Plan Rates'!$R$10,IF($V54="PPOT",'2018 GTCMHI Medical Plan Rates'!$R$11,IF($V54="ACA-P",'2018 GTCMHIC Metal Level Plans'!$C$29,IF($V54="ACA-G",'2018 GTCMHIC Metal Level Plans'!$C$34,IF($V54="ACA-S",'2018 GTCMHIC Metal Level Plans'!$C$39,IF($V54="ACA-B",'2018 GTCMHIC Metal Level Plans'!$C$44," "))))))))))))))</f>
        <v>700.39</v>
      </c>
      <c r="X54" s="19">
        <f>IF($O54="3T3",'2018 GTCMHIC 3-Tier Rx Plans'!$C$30,IF($O54="3T5a",'2018 GTCMHIC 3-Tier Rx Plans'!$D$30,IF($O54="3T6",'2018 GTCMHIC 3-Tier Rx Plans'!$E$30,IF($O54="3T7",'2018 GTCMHIC 3-Tier Rx Plans'!$F$30,IF($O54="3T8",'2018 GTCMHI Medical Plan Rates'!#REF!,IF($O54="3T9",'2018 GTCMHIC 3-Tier Rx Plans'!$G$30,IF($O54="3T10",'2018 GTCMHIC 3-Tier Rx Plans'!$H$30,IF($O54="3T11",'2018 GTCMHIC 3-Tier Rx Plans'!$I$30,IF($O54="3T13",'2018 GTCMHIC 3-Tier Rx Plans'!$J$30,IF($O54="ACA-P",'2018 GTCMHIC Metal Level Plans'!$C$30,IF($O54="ACA-G",'2018 GTCMHIC Metal Level Plans'!$C$35,IF($O54="ACA-S",'2018 GTCMHIC Metal Level Plans'!$C$40,IF($O54="ACA-B",'2018 GTCMHIC Metal Level Plans'!$C$45," ")))))))))))))</f>
        <v>177.13</v>
      </c>
      <c r="Y54" s="19">
        <f t="shared" si="2"/>
        <v>877.52</v>
      </c>
      <c r="Z54" s="19">
        <f>IF($V54="MM1",'2018 GTCMHI Medical Plan Rates'!$S$12,IF($V54="MM2",'2018 GTCMHI Medical Plan Rates'!$S$13,IF($V54="MM3",'2018 GTCMHI Medical Plan Rates'!$S$14,IF($V54="MM4",'2018 GTCMHI Medical Plan Rates'!#REF!,IF($V54="MM5",'2018 GTCMHI Medical Plan Rates'!$S$15,IF($V54="MM6",'2018 GTCMHI Medical Plan Rates'!$S$16,IF($V54="MM7",'2018 GTCMHI Medical Plan Rates'!$S$17,IF($V54="PPO1",'2018 GTCMHI Medical Plan Rates'!$S$8,IF($V54="PPO2",'2018 GTCMHI Medical Plan Rates'!$S$9,IF($V54="PPO3",'2018 GTCMHI Medical Plan Rates'!$S$10,IF($V54="PPOT",'2018 GTCMHI Medical Plan Rates'!$S$11,IF($V54="ACA-P",'2018 GTCMHIC Metal Level Plans'!$D$29,IF($V54="ACA-G",'2018 GTCMHIC Metal Level Plans'!$D$34,IF($V54="ACA-S",'2018 GTCMHIC Metal Level Plans'!$D$39,IF($V54="ACA-B",'2018 GTCMHIC Metal Level Plans'!$D$44," ")))))))))))))))</f>
        <v>1515.96</v>
      </c>
      <c r="AA54" s="19">
        <f>IF($O54="3T3",'2018 GTCMHIC 3-Tier Rx Plans'!$C$31,IF($O54="3T5a",'2018 GTCMHIC 3-Tier Rx Plans'!$D$31,IF($O54="3T6",'2018 GTCMHIC 3-Tier Rx Plans'!$E$31,IF($O54="3T7",'2018 GTCMHIC 3-Tier Rx Plans'!$F$31,IF($O54="3T8",'2018 GTCMHI Medical Plan Rates'!#REF!,IF($O54="3T9",'2018 GTCMHIC 3-Tier Rx Plans'!$G$31,IF($O54="3T10",'2018 GTCMHIC 3-Tier Rx Plans'!$H$31,IF($O54="3T11",'2018 GTCMHIC 3-Tier Rx Plans'!$I$31,IF($O54="3T13",'2018 GTCMHIC 3-Tier Rx Plans'!$J$31,IF($O54="ACA-P",'2018 GTCMHIC Metal Level Plans'!$D$30,IF($O54="ACA-G",'2018 GTCMHIC Metal Level Plans'!$D$35,IF($O54="ACA-S",'2018 GTCMHIC Metal Level Plans'!$D$40,IF($O54="ACA-B",'2018 GTCMHIC Metal Level Plans'!$D$45," ")))))))))))))</f>
        <v>383.97</v>
      </c>
      <c r="AB54" s="19">
        <f t="shared" si="3"/>
        <v>1899.93</v>
      </c>
      <c r="AC54" s="23"/>
    </row>
    <row r="55" spans="1:29" s="7" customFormat="1" ht="20.100000000000001" customHeight="1" x14ac:dyDescent="0.2">
      <c r="A55" s="280"/>
      <c r="B55" s="278"/>
      <c r="C55" s="77" t="s">
        <v>290</v>
      </c>
      <c r="D55" s="77" t="s">
        <v>41</v>
      </c>
      <c r="E55" s="78" t="s">
        <v>288</v>
      </c>
      <c r="F55" s="78" t="s">
        <v>293</v>
      </c>
      <c r="G55" s="78" t="s">
        <v>236</v>
      </c>
      <c r="H55" s="25">
        <v>40544</v>
      </c>
      <c r="I55" s="14">
        <v>5</v>
      </c>
      <c r="J55" s="14">
        <v>20</v>
      </c>
      <c r="K55" s="14">
        <v>35</v>
      </c>
      <c r="L55" s="14">
        <v>10</v>
      </c>
      <c r="M55" s="14">
        <v>40</v>
      </c>
      <c r="N55" s="14">
        <v>70</v>
      </c>
      <c r="O55" s="14" t="s">
        <v>67</v>
      </c>
      <c r="P55" s="18" t="s">
        <v>75</v>
      </c>
      <c r="Q55" s="14" t="s">
        <v>30</v>
      </c>
      <c r="R55" s="14">
        <v>100</v>
      </c>
      <c r="S55" s="14">
        <v>200</v>
      </c>
      <c r="T55" s="14">
        <v>750</v>
      </c>
      <c r="U55" s="14">
        <v>2250</v>
      </c>
      <c r="V55" s="18" t="s">
        <v>58</v>
      </c>
      <c r="W55" s="19">
        <f>IF($V55="MM1",'2018 GTCMHI Medical Plan Rates'!$R$12,IF($V55="MM2",'2018 GTCMHI Medical Plan Rates'!$R$13,IF($V55="MM3",'2018 GTCMHI Medical Plan Rates'!$R$14,IF($V55="MM5",'2018 GTCMHI Medical Plan Rates'!$R$15,IF($V55="MM6",'2018 GTCMHI Medical Plan Rates'!$R$16,IF($V55="MM7",'2018 GTCMHI Medical Plan Rates'!$R$17,IF($V55="PPO1",'2018 GTCMHI Medical Plan Rates'!$R$8,IF($V55="PPO2",'2018 GTCMHI Medical Plan Rates'!$R$9,IF($V55="PPO3",'2018 GTCMHI Medical Plan Rates'!$R$10,IF($V55="PPOT",'2018 GTCMHI Medical Plan Rates'!$R$11,IF($V55="ACA-P",'2018 GTCMHIC Metal Level Plans'!$C$29,IF($V55="ACA-G",'2018 GTCMHIC Metal Level Plans'!$C$34,IF($V55="ACA-S",'2018 GTCMHIC Metal Level Plans'!$C$39,IF($V55="ACA-B",'2018 GTCMHIC Metal Level Plans'!$C$44," "))))))))))))))</f>
        <v>701.64</v>
      </c>
      <c r="X55" s="19">
        <f>IF($O55="3T3",'2018 GTCMHIC 3-Tier Rx Plans'!$C$30,IF($O55="3T5a",'2018 GTCMHIC 3-Tier Rx Plans'!$D$30,IF($O55="3T6",'2018 GTCMHIC 3-Tier Rx Plans'!$E$30,IF($O55="3T7",'2018 GTCMHIC 3-Tier Rx Plans'!$F$30,IF($O55="3T8",'2018 GTCMHI Medical Plan Rates'!#REF!,IF($O55="3T9",'2018 GTCMHIC 3-Tier Rx Plans'!$G$30,IF($O55="3T10",'2018 GTCMHIC 3-Tier Rx Plans'!$H$30,IF($O55="3T11",'2018 GTCMHIC 3-Tier Rx Plans'!$I$30,IF($O55="3T13",'2018 GTCMHIC 3-Tier Rx Plans'!$J$30,IF($O55="ACA-P",'2018 GTCMHIC Metal Level Plans'!$C$30,IF($O55="ACA-G",'2018 GTCMHIC Metal Level Plans'!$C$35,IF($O55="ACA-S",'2018 GTCMHIC Metal Level Plans'!$C$40,IF($O55="ACA-B",'2018 GTCMHIC Metal Level Plans'!$C$45," ")))))))))))))</f>
        <v>177.13</v>
      </c>
      <c r="Y55" s="19">
        <f t="shared" si="2"/>
        <v>878.77</v>
      </c>
      <c r="Z55" s="19">
        <f>IF($V55="MM1",'2018 GTCMHI Medical Plan Rates'!$S$12,IF($V55="MM2",'2018 GTCMHI Medical Plan Rates'!$S$13,IF($V55="MM3",'2018 GTCMHI Medical Plan Rates'!$S$14,IF($V55="MM4",'2018 GTCMHI Medical Plan Rates'!#REF!,IF($V55="MM5",'2018 GTCMHI Medical Plan Rates'!$S$15,IF($V55="MM6",'2018 GTCMHI Medical Plan Rates'!$S$16,IF($V55="MM7",'2018 GTCMHI Medical Plan Rates'!$S$17,IF($V55="PPO1",'2018 GTCMHI Medical Plan Rates'!$S$8,IF($V55="PPO2",'2018 GTCMHI Medical Plan Rates'!$S$9,IF($V55="PPO3",'2018 GTCMHI Medical Plan Rates'!$S$10,IF($V55="PPOT",'2018 GTCMHI Medical Plan Rates'!$S$11,IF($V55="ACA-P",'2018 GTCMHIC Metal Level Plans'!$D$29,IF($V55="ACA-G",'2018 GTCMHIC Metal Level Plans'!$D$34,IF($V55="ACA-S",'2018 GTCMHIC Metal Level Plans'!$D$39,IF($V55="ACA-B",'2018 GTCMHIC Metal Level Plans'!$D$44," ")))))))))))))))</f>
        <v>1520.59</v>
      </c>
      <c r="AA55" s="19">
        <f>IF($O55="3T3",'2018 GTCMHIC 3-Tier Rx Plans'!$C$31,IF($O55="3T5a",'2018 GTCMHIC 3-Tier Rx Plans'!$D$31,IF($O55="3T6",'2018 GTCMHIC 3-Tier Rx Plans'!$E$31,IF($O55="3T7",'2018 GTCMHIC 3-Tier Rx Plans'!$F$31,IF($O55="3T8",'2018 GTCMHI Medical Plan Rates'!#REF!,IF($O55="3T9",'2018 GTCMHIC 3-Tier Rx Plans'!$G$31,IF($O55="3T10",'2018 GTCMHIC 3-Tier Rx Plans'!$H$31,IF($O55="3T11",'2018 GTCMHIC 3-Tier Rx Plans'!$I$31,IF($O55="3T13",'2018 GTCMHIC 3-Tier Rx Plans'!$J$31,IF($O55="ACA-P",'2018 GTCMHIC Metal Level Plans'!$D$30,IF($O55="ACA-G",'2018 GTCMHIC Metal Level Plans'!$D$35,IF($O55="ACA-S",'2018 GTCMHIC Metal Level Plans'!$D$40,IF($O55="ACA-B",'2018 GTCMHIC Metal Level Plans'!$D$45," ")))))))))))))</f>
        <v>383.97</v>
      </c>
      <c r="AB55" s="19">
        <f t="shared" si="3"/>
        <v>1904.56</v>
      </c>
      <c r="AC55" s="23"/>
    </row>
    <row r="56" spans="1:29" s="7" customFormat="1" ht="20.100000000000001" customHeight="1" x14ac:dyDescent="0.2">
      <c r="A56" s="280"/>
      <c r="B56" s="278"/>
      <c r="C56" s="77" t="s">
        <v>291</v>
      </c>
      <c r="D56" s="77" t="s">
        <v>42</v>
      </c>
      <c r="E56" s="78" t="s">
        <v>288</v>
      </c>
      <c r="F56" s="78" t="s">
        <v>294</v>
      </c>
      <c r="G56" s="78" t="s">
        <v>236</v>
      </c>
      <c r="H56" s="25">
        <v>40544</v>
      </c>
      <c r="I56" s="14">
        <v>5</v>
      </c>
      <c r="J56" s="14">
        <v>20</v>
      </c>
      <c r="K56" s="14">
        <v>35</v>
      </c>
      <c r="L56" s="14">
        <v>10</v>
      </c>
      <c r="M56" s="14">
        <v>40</v>
      </c>
      <c r="N56" s="14">
        <v>70</v>
      </c>
      <c r="O56" s="14" t="s">
        <v>67</v>
      </c>
      <c r="P56" s="18" t="s">
        <v>75</v>
      </c>
      <c r="Q56" s="14" t="s">
        <v>30</v>
      </c>
      <c r="R56" s="14">
        <v>100</v>
      </c>
      <c r="S56" s="14">
        <v>200</v>
      </c>
      <c r="T56" s="14">
        <v>750</v>
      </c>
      <c r="U56" s="14">
        <v>2250</v>
      </c>
      <c r="V56" s="18" t="s">
        <v>58</v>
      </c>
      <c r="W56" s="19">
        <f>IF($V56="MM1",'2018 GTCMHI Medical Plan Rates'!$R$12,IF($V56="MM2",'2018 GTCMHI Medical Plan Rates'!$R$13,IF($V56="MM3",'2018 GTCMHI Medical Plan Rates'!$R$14,IF($V56="MM5",'2018 GTCMHI Medical Plan Rates'!$R$15,IF($V56="MM6",'2018 GTCMHI Medical Plan Rates'!$R$16,IF($V56="MM7",'2018 GTCMHI Medical Plan Rates'!$R$17,IF($V56="PPO1",'2018 GTCMHI Medical Plan Rates'!$R$8,IF($V56="PPO2",'2018 GTCMHI Medical Plan Rates'!$R$9,IF($V56="PPO3",'2018 GTCMHI Medical Plan Rates'!$R$10,IF($V56="PPOT",'2018 GTCMHI Medical Plan Rates'!$R$11,IF($V56="ACA-P",'2018 GTCMHIC Metal Level Plans'!$C$29,IF($V56="ACA-G",'2018 GTCMHIC Metal Level Plans'!$C$34,IF($V56="ACA-S",'2018 GTCMHIC Metal Level Plans'!$C$39,IF($V56="ACA-B",'2018 GTCMHIC Metal Level Plans'!$C$44," "))))))))))))))</f>
        <v>701.64</v>
      </c>
      <c r="X56" s="19">
        <f>IF($O56="3T3",'2018 GTCMHIC 3-Tier Rx Plans'!$C$30,IF($O56="3T5a",'2018 GTCMHIC 3-Tier Rx Plans'!$D$30,IF($O56="3T6",'2018 GTCMHIC 3-Tier Rx Plans'!$E$30,IF($O56="3T7",'2018 GTCMHIC 3-Tier Rx Plans'!$F$30,IF($O56="3T8",'2018 GTCMHI Medical Plan Rates'!#REF!,IF($O56="3T9",'2018 GTCMHIC 3-Tier Rx Plans'!$G$30,IF($O56="3T10",'2018 GTCMHIC 3-Tier Rx Plans'!$H$30,IF($O56="3T11",'2018 GTCMHIC 3-Tier Rx Plans'!$I$30,IF($O56="3T13",'2018 GTCMHIC 3-Tier Rx Plans'!$J$30,IF($O56="ACA-P",'2018 GTCMHIC Metal Level Plans'!$C$30,IF($O56="ACA-G",'2018 GTCMHIC Metal Level Plans'!$C$35,IF($O56="ACA-S",'2018 GTCMHIC Metal Level Plans'!$C$40,IF($O56="ACA-B",'2018 GTCMHIC Metal Level Plans'!$C$45," ")))))))))))))</f>
        <v>177.13</v>
      </c>
      <c r="Y56" s="19">
        <f t="shared" si="2"/>
        <v>878.77</v>
      </c>
      <c r="Z56" s="19">
        <f>IF($V56="MM1",'2018 GTCMHI Medical Plan Rates'!$S$12,IF($V56="MM2",'2018 GTCMHI Medical Plan Rates'!$S$13,IF($V56="MM3",'2018 GTCMHI Medical Plan Rates'!$S$14,IF($V56="MM4",'2018 GTCMHI Medical Plan Rates'!#REF!,IF($V56="MM5",'2018 GTCMHI Medical Plan Rates'!$S$15,IF($V56="MM6",'2018 GTCMHI Medical Plan Rates'!$S$16,IF($V56="MM7",'2018 GTCMHI Medical Plan Rates'!$S$17,IF($V56="PPO1",'2018 GTCMHI Medical Plan Rates'!$S$8,IF($V56="PPO2",'2018 GTCMHI Medical Plan Rates'!$S$9,IF($V56="PPO3",'2018 GTCMHI Medical Plan Rates'!$S$10,IF($V56="PPOT",'2018 GTCMHI Medical Plan Rates'!$S$11,IF($V56="ACA-P",'2018 GTCMHIC Metal Level Plans'!$D$29,IF($V56="ACA-G",'2018 GTCMHIC Metal Level Plans'!$D$34,IF($V56="ACA-S",'2018 GTCMHIC Metal Level Plans'!$D$39,IF($V56="ACA-B",'2018 GTCMHIC Metal Level Plans'!$D$44," ")))))))))))))))</f>
        <v>1520.59</v>
      </c>
      <c r="AA56" s="19">
        <f>IF($O56="3T3",'2018 GTCMHIC 3-Tier Rx Plans'!$C$31,IF($O56="3T5a",'2018 GTCMHIC 3-Tier Rx Plans'!$D$31,IF($O56="3T6",'2018 GTCMHIC 3-Tier Rx Plans'!$E$31,IF($O56="3T7",'2018 GTCMHIC 3-Tier Rx Plans'!$F$31,IF($O56="3T8",'2018 GTCMHI Medical Plan Rates'!#REF!,IF($O56="3T9",'2018 GTCMHIC 3-Tier Rx Plans'!$G$31,IF($O56="3T10",'2018 GTCMHIC 3-Tier Rx Plans'!$H$31,IF($O56="3T11",'2018 GTCMHIC 3-Tier Rx Plans'!$I$31,IF($O56="3T13",'2018 GTCMHIC 3-Tier Rx Plans'!$J$31,IF($O56="ACA-P",'2018 GTCMHIC Metal Level Plans'!$D$30,IF($O56="ACA-G",'2018 GTCMHIC Metal Level Plans'!$D$35,IF($O56="ACA-S",'2018 GTCMHIC Metal Level Plans'!$D$40,IF($O56="ACA-B",'2018 GTCMHIC Metal Level Plans'!$D$45," ")))))))))))))</f>
        <v>383.97</v>
      </c>
      <c r="AB56" s="19">
        <f t="shared" si="3"/>
        <v>1904.56</v>
      </c>
      <c r="AC56" s="23"/>
    </row>
    <row r="57" spans="1:29" s="7" customFormat="1" ht="20.100000000000001" customHeight="1" x14ac:dyDescent="0.2">
      <c r="A57" s="280"/>
      <c r="B57" s="79" t="s">
        <v>112</v>
      </c>
      <c r="C57" s="26"/>
      <c r="D57" s="26" t="s">
        <v>37</v>
      </c>
      <c r="E57" s="60" t="s">
        <v>250</v>
      </c>
      <c r="F57" s="60" t="s">
        <v>295</v>
      </c>
      <c r="G57" s="60" t="s">
        <v>236</v>
      </c>
      <c r="H57" s="90">
        <v>40544</v>
      </c>
      <c r="I57" s="22">
        <v>5</v>
      </c>
      <c r="J57" s="22">
        <v>20</v>
      </c>
      <c r="K57" s="22">
        <v>35</v>
      </c>
      <c r="L57" s="22">
        <v>10</v>
      </c>
      <c r="M57" s="22">
        <v>40</v>
      </c>
      <c r="N57" s="22">
        <v>70</v>
      </c>
      <c r="O57" s="22" t="s">
        <v>67</v>
      </c>
      <c r="P57" s="21" t="s">
        <v>75</v>
      </c>
      <c r="Q57" s="22" t="s">
        <v>30</v>
      </c>
      <c r="R57" s="22">
        <v>100</v>
      </c>
      <c r="S57" s="22">
        <v>200</v>
      </c>
      <c r="T57" s="22">
        <v>750</v>
      </c>
      <c r="U57" s="22">
        <v>2250</v>
      </c>
      <c r="V57" s="21" t="s">
        <v>58</v>
      </c>
      <c r="W57" s="20">
        <f>IF($V57="MM1",'2018 GTCMHI Medical Plan Rates'!$R$12,IF($V57="MM2",'2018 GTCMHI Medical Plan Rates'!$R$13,IF($V57="MM3",'2018 GTCMHI Medical Plan Rates'!$R$14,IF($V57="MM5",'2018 GTCMHI Medical Plan Rates'!$R$15,IF($V57="MM6",'2018 GTCMHI Medical Plan Rates'!$R$16,IF($V57="MM7",'2018 GTCMHI Medical Plan Rates'!$R$17,IF($V57="PPO1",'2018 GTCMHI Medical Plan Rates'!$R$8,IF($V57="PPO2",'2018 GTCMHI Medical Plan Rates'!$R$9,IF($V57="PPO3",'2018 GTCMHI Medical Plan Rates'!$R$10,IF($V57="PPOT",'2018 GTCMHI Medical Plan Rates'!$R$11,IF($V57="ACA-P",'2018 GTCMHIC Metal Level Plans'!$C$29,IF($V57="ACA-G",'2018 GTCMHIC Metal Level Plans'!$C$34,IF($V57="ACA-S",'2018 GTCMHIC Metal Level Plans'!$C$39,IF($V57="ACA-B",'2018 GTCMHIC Metal Level Plans'!$C$44," "))))))))))))))</f>
        <v>701.64</v>
      </c>
      <c r="X57" s="20">
        <f>IF($O57="3T3",'2018 GTCMHIC 3-Tier Rx Plans'!$C$30,IF($O57="3T5a",'2018 GTCMHIC 3-Tier Rx Plans'!$D$30,IF($O57="3T6",'2018 GTCMHIC 3-Tier Rx Plans'!$E$30,IF($O57="3T7",'2018 GTCMHIC 3-Tier Rx Plans'!$F$30,IF($O57="3T8",'2018 GTCMHI Medical Plan Rates'!#REF!,IF($O57="3T9",'2018 GTCMHIC 3-Tier Rx Plans'!$G$30,IF($O57="3T10",'2018 GTCMHIC 3-Tier Rx Plans'!$H$30,IF($O57="3T11",'2018 GTCMHIC 3-Tier Rx Plans'!$I$30,IF($O57="3T13",'2018 GTCMHIC 3-Tier Rx Plans'!$J$30,IF($O57="ACA-P",'2018 GTCMHIC Metal Level Plans'!$C$30,IF($O57="ACA-G",'2018 GTCMHIC Metal Level Plans'!$C$35,IF($O57="ACA-S",'2018 GTCMHIC Metal Level Plans'!$C$40,IF($O57="ACA-B",'2018 GTCMHIC Metal Level Plans'!$C$45," ")))))))))))))</f>
        <v>177.13</v>
      </c>
      <c r="Y57" s="20">
        <f t="shared" si="2"/>
        <v>878.77</v>
      </c>
      <c r="Z57" s="20">
        <f>IF($V57="MM1",'2018 GTCMHI Medical Plan Rates'!$S$12,IF($V57="MM2",'2018 GTCMHI Medical Plan Rates'!$S$13,IF($V57="MM3",'2018 GTCMHI Medical Plan Rates'!$S$14,IF($V57="MM4",'2018 GTCMHI Medical Plan Rates'!#REF!,IF($V57="MM5",'2018 GTCMHI Medical Plan Rates'!$S$15,IF($V57="MM6",'2018 GTCMHI Medical Plan Rates'!$S$16,IF($V57="MM7",'2018 GTCMHI Medical Plan Rates'!$S$17,IF($V57="PPO1",'2018 GTCMHI Medical Plan Rates'!$S$8,IF($V57="PPO2",'2018 GTCMHI Medical Plan Rates'!$S$9,IF($V57="PPO3",'2018 GTCMHI Medical Plan Rates'!$S$10,IF($V57="PPOT",'2018 GTCMHI Medical Plan Rates'!$S$11,IF($V57="ACA-P",'2018 GTCMHIC Metal Level Plans'!$D$29,IF($V57="ACA-G",'2018 GTCMHIC Metal Level Plans'!$D$34,IF($V57="ACA-S",'2018 GTCMHIC Metal Level Plans'!$D$39,IF($V57="ACA-B",'2018 GTCMHIC Metal Level Plans'!$D$44," ")))))))))))))))</f>
        <v>1520.59</v>
      </c>
      <c r="AA57" s="20">
        <f>IF($O57="3T3",'2018 GTCMHIC 3-Tier Rx Plans'!$C$31,IF($O57="3T5a",'2018 GTCMHIC 3-Tier Rx Plans'!$D$31,IF($O57="3T6",'2018 GTCMHIC 3-Tier Rx Plans'!$E$31,IF($O57="3T7",'2018 GTCMHIC 3-Tier Rx Plans'!$F$31,IF($O57="3T8",'2018 GTCMHI Medical Plan Rates'!#REF!,IF($O57="3T9",'2018 GTCMHIC 3-Tier Rx Plans'!$G$31,IF($O57="3T10",'2018 GTCMHIC 3-Tier Rx Plans'!$H$31,IF($O57="3T11",'2018 GTCMHIC 3-Tier Rx Plans'!$I$31,IF($O57="3T13",'2018 GTCMHIC 3-Tier Rx Plans'!$J$31,IF($O57="ACA-P",'2018 GTCMHIC Metal Level Plans'!$D$30,IF($O57="ACA-G",'2018 GTCMHIC Metal Level Plans'!$D$35,IF($O57="ACA-S",'2018 GTCMHIC Metal Level Plans'!$D$40,IF($O57="ACA-B",'2018 GTCMHIC Metal Level Plans'!$D$45," ")))))))))))))</f>
        <v>383.97</v>
      </c>
      <c r="AB57" s="20">
        <f t="shared" si="3"/>
        <v>1904.56</v>
      </c>
      <c r="AC57" s="23"/>
    </row>
    <row r="58" spans="1:29" s="7" customFormat="1" ht="20.100000000000001" customHeight="1" x14ac:dyDescent="0.2">
      <c r="A58" s="280"/>
      <c r="B58" s="281" t="s">
        <v>307</v>
      </c>
      <c r="C58" s="285" t="s">
        <v>109</v>
      </c>
      <c r="D58" s="77" t="s">
        <v>232</v>
      </c>
      <c r="E58" s="78" t="s">
        <v>296</v>
      </c>
      <c r="F58" s="78" t="s">
        <v>297</v>
      </c>
      <c r="G58" s="78" t="s">
        <v>158</v>
      </c>
      <c r="H58" s="25">
        <v>40544</v>
      </c>
      <c r="I58" s="14">
        <v>5</v>
      </c>
      <c r="J58" s="14">
        <v>20</v>
      </c>
      <c r="K58" s="14">
        <v>35</v>
      </c>
      <c r="L58" s="14">
        <v>10</v>
      </c>
      <c r="M58" s="14">
        <v>40</v>
      </c>
      <c r="N58" s="14">
        <v>70</v>
      </c>
      <c r="O58" s="14" t="s">
        <v>67</v>
      </c>
      <c r="P58" s="18" t="s">
        <v>82</v>
      </c>
      <c r="Q58" s="14">
        <v>10</v>
      </c>
      <c r="R58" s="14" t="s">
        <v>30</v>
      </c>
      <c r="S58" s="14" t="s">
        <v>30</v>
      </c>
      <c r="T58" s="14" t="s">
        <v>30</v>
      </c>
      <c r="U58" s="14" t="s">
        <v>30</v>
      </c>
      <c r="V58" s="18" t="s">
        <v>53</v>
      </c>
      <c r="W58" s="19">
        <f>IF($V58="MM1",'2018 GTCMHI Medical Plan Rates'!$R$12,IF($V58="MM2",'2018 GTCMHI Medical Plan Rates'!$R$13,IF($V58="MM3",'2018 GTCMHI Medical Plan Rates'!$R$14,IF($V58="MM5",'2018 GTCMHI Medical Plan Rates'!$R$15,IF($V58="MM6",'2018 GTCMHI Medical Plan Rates'!$R$16,IF($V58="MM7",'2018 GTCMHI Medical Plan Rates'!$R$17,IF($V58="PPO1",'2018 GTCMHI Medical Plan Rates'!$R$8,IF($V58="PPO2",'2018 GTCMHI Medical Plan Rates'!$R$9,IF($V58="PPO3",'2018 GTCMHI Medical Plan Rates'!$R$10,IF($V58="PPOT",'2018 GTCMHI Medical Plan Rates'!$R$11,IF($V58="ACA-P",'2018 GTCMHIC Metal Level Plans'!$C$29,IF($V58="ACA-G",'2018 GTCMHIC Metal Level Plans'!$C$34,IF($V58="ACA-S",'2018 GTCMHIC Metal Level Plans'!$C$39,IF($V58="ACA-B",'2018 GTCMHIC Metal Level Plans'!$C$44," "))))))))))))))</f>
        <v>700.39</v>
      </c>
      <c r="X58" s="19">
        <f>IF($O58="3T3",'2018 GTCMHIC 3-Tier Rx Plans'!$C$30,IF($O58="3T5a",'2018 GTCMHIC 3-Tier Rx Plans'!$D$30,IF($O58="3T6",'2018 GTCMHIC 3-Tier Rx Plans'!$E$30,IF($O58="3T7",'2018 GTCMHIC 3-Tier Rx Plans'!$F$30,IF($O58="3T8",'2018 GTCMHI Medical Plan Rates'!#REF!,IF($O58="3T9",'2018 GTCMHIC 3-Tier Rx Plans'!$G$30,IF($O58="3T10",'2018 GTCMHIC 3-Tier Rx Plans'!$H$30,IF($O58="3T11",'2018 GTCMHIC 3-Tier Rx Plans'!$I$30,IF($O58="3T13",'2018 GTCMHIC 3-Tier Rx Plans'!$J$30,IF($O58="ACA-P",'2018 GTCMHIC Metal Level Plans'!$C$30,IF($O58="ACA-G",'2018 GTCMHIC Metal Level Plans'!$C$35,IF($O58="ACA-S",'2018 GTCMHIC Metal Level Plans'!$C$40,IF($O58="ACA-B",'2018 GTCMHIC Metal Level Plans'!$C$45," ")))))))))))))</f>
        <v>177.13</v>
      </c>
      <c r="Y58" s="19">
        <f t="shared" si="2"/>
        <v>877.52</v>
      </c>
      <c r="Z58" s="19">
        <f>IF($V58="MM1",'2018 GTCMHI Medical Plan Rates'!$S$12,IF($V58="MM2",'2018 GTCMHI Medical Plan Rates'!$S$13,IF($V58="MM3",'2018 GTCMHI Medical Plan Rates'!$S$14,IF($V58="MM4",'2018 GTCMHI Medical Plan Rates'!#REF!,IF($V58="MM5",'2018 GTCMHI Medical Plan Rates'!$S$15,IF($V58="MM6",'2018 GTCMHI Medical Plan Rates'!$S$16,IF($V58="MM7",'2018 GTCMHI Medical Plan Rates'!$S$17,IF($V58="PPO1",'2018 GTCMHI Medical Plan Rates'!$S$8,IF($V58="PPO2",'2018 GTCMHI Medical Plan Rates'!$S$9,IF($V58="PPO3",'2018 GTCMHI Medical Plan Rates'!$S$10,IF($V58="PPOT",'2018 GTCMHI Medical Plan Rates'!$S$11,IF($V58="ACA-P",'2018 GTCMHIC Metal Level Plans'!$D$29,IF($V58="ACA-G",'2018 GTCMHIC Metal Level Plans'!$D$34,IF($V58="ACA-S",'2018 GTCMHIC Metal Level Plans'!$D$39,IF($V58="ACA-B",'2018 GTCMHIC Metal Level Plans'!$D$44," ")))))))))))))))</f>
        <v>1515.96</v>
      </c>
      <c r="AA58" s="19">
        <f>IF($O58="3T3",'2018 GTCMHIC 3-Tier Rx Plans'!$C$31,IF($O58="3T5a",'2018 GTCMHIC 3-Tier Rx Plans'!$D$31,IF($O58="3T6",'2018 GTCMHIC 3-Tier Rx Plans'!$E$31,IF($O58="3T7",'2018 GTCMHIC 3-Tier Rx Plans'!$F$31,IF($O58="3T8",'2018 GTCMHI Medical Plan Rates'!#REF!,IF($O58="3T9",'2018 GTCMHIC 3-Tier Rx Plans'!$G$31,IF($O58="3T10",'2018 GTCMHIC 3-Tier Rx Plans'!$H$31,IF($O58="3T11",'2018 GTCMHIC 3-Tier Rx Plans'!$I$31,IF($O58="3T13",'2018 GTCMHIC 3-Tier Rx Plans'!$J$31,IF($O58="ACA-P",'2018 GTCMHIC Metal Level Plans'!$D$30,IF($O58="ACA-G",'2018 GTCMHIC Metal Level Plans'!$D$35,IF($O58="ACA-S",'2018 GTCMHIC Metal Level Plans'!$D$40,IF($O58="ACA-B",'2018 GTCMHIC Metal Level Plans'!$D$45," ")))))))))))))</f>
        <v>383.97</v>
      </c>
      <c r="AB58" s="19">
        <f t="shared" si="3"/>
        <v>1899.93</v>
      </c>
      <c r="AC58" s="23"/>
    </row>
    <row r="59" spans="1:29" s="7" customFormat="1" ht="20.100000000000001" customHeight="1" x14ac:dyDescent="0.2">
      <c r="A59" s="280"/>
      <c r="B59" s="281"/>
      <c r="C59" s="286"/>
      <c r="D59" s="77" t="s">
        <v>48</v>
      </c>
      <c r="E59" s="78" t="s">
        <v>298</v>
      </c>
      <c r="F59" s="78" t="s">
        <v>297</v>
      </c>
      <c r="G59" s="78" t="s">
        <v>310</v>
      </c>
      <c r="H59" s="25">
        <v>40544</v>
      </c>
      <c r="I59" s="14">
        <v>5</v>
      </c>
      <c r="J59" s="14">
        <v>20</v>
      </c>
      <c r="K59" s="14">
        <v>35</v>
      </c>
      <c r="L59" s="14">
        <v>10</v>
      </c>
      <c r="M59" s="14">
        <v>40</v>
      </c>
      <c r="N59" s="14">
        <v>70</v>
      </c>
      <c r="O59" s="14" t="s">
        <v>67</v>
      </c>
      <c r="P59" s="18" t="s">
        <v>75</v>
      </c>
      <c r="Q59" s="14" t="s">
        <v>30</v>
      </c>
      <c r="R59" s="14">
        <v>100</v>
      </c>
      <c r="S59" s="14">
        <v>200</v>
      </c>
      <c r="T59" s="14">
        <v>200</v>
      </c>
      <c r="U59" s="14">
        <v>400</v>
      </c>
      <c r="V59" s="18" t="s">
        <v>57</v>
      </c>
      <c r="W59" s="19">
        <f>IF($V59="MM1",'2018 GTCMHI Medical Plan Rates'!$R$12,IF($V59="MM2",'2018 GTCMHI Medical Plan Rates'!$R$13,IF($V59="MM3",'2018 GTCMHI Medical Plan Rates'!$R$14,IF($V59="MM5",'2018 GTCMHI Medical Plan Rates'!$R$15,IF($V59="MM6",'2018 GTCMHI Medical Plan Rates'!$R$16,IF($V59="MM7",'2018 GTCMHI Medical Plan Rates'!$R$17,IF($V59="PPO1",'2018 GTCMHI Medical Plan Rates'!$R$8,IF($V59="PPO2",'2018 GTCMHI Medical Plan Rates'!$R$9,IF($V59="PPO3",'2018 GTCMHI Medical Plan Rates'!$R$10,IF($V59="PPOT",'2018 GTCMHI Medical Plan Rates'!$R$11,IF($V59="ACA-P",'2018 GTCMHIC Metal Level Plans'!$C$29,IF($V59="ACA-G",'2018 GTCMHIC Metal Level Plans'!$C$34,IF($V59="ACA-S",'2018 GTCMHIC Metal Level Plans'!$C$39,IF($V59="ACA-B",'2018 GTCMHIC Metal Level Plans'!$C$44," "))))))))))))))</f>
        <v>714.57</v>
      </c>
      <c r="X59" s="19">
        <f>IF($O59="3T3",'2018 GTCMHIC 3-Tier Rx Plans'!$C$30,IF($O59="3T5a",'2018 GTCMHIC 3-Tier Rx Plans'!$D$30,IF($O59="3T6",'2018 GTCMHIC 3-Tier Rx Plans'!$E$30,IF($O59="3T7",'2018 GTCMHIC 3-Tier Rx Plans'!$F$30,IF($O59="3T8",'2018 GTCMHI Medical Plan Rates'!#REF!,IF($O59="3T9",'2018 GTCMHIC 3-Tier Rx Plans'!$G$30,IF($O59="3T10",'2018 GTCMHIC 3-Tier Rx Plans'!$H$30,IF($O59="3T11",'2018 GTCMHIC 3-Tier Rx Plans'!$I$30,IF($O59="3T13",'2018 GTCMHIC 3-Tier Rx Plans'!$J$30,IF($O59="ACA-P",'2018 GTCMHIC Metal Level Plans'!$C$30,IF($O59="ACA-G",'2018 GTCMHIC Metal Level Plans'!$C$35,IF($O59="ACA-S",'2018 GTCMHIC Metal Level Plans'!$C$40,IF($O59="ACA-B",'2018 GTCMHIC Metal Level Plans'!$C$45," ")))))))))))))</f>
        <v>177.13</v>
      </c>
      <c r="Y59" s="19">
        <f t="shared" si="2"/>
        <v>891.7</v>
      </c>
      <c r="Z59" s="19">
        <f>IF($V59="MM1",'2018 GTCMHI Medical Plan Rates'!$S$12,IF($V59="MM2",'2018 GTCMHI Medical Plan Rates'!$S$13,IF($V59="MM3",'2018 GTCMHI Medical Plan Rates'!$S$14,IF($V59="MM4",'2018 GTCMHI Medical Plan Rates'!#REF!,IF($V59="MM5",'2018 GTCMHI Medical Plan Rates'!$S$15,IF($V59="MM6",'2018 GTCMHI Medical Plan Rates'!$S$16,IF($V59="MM7",'2018 GTCMHI Medical Plan Rates'!$S$17,IF($V59="PPO1",'2018 GTCMHI Medical Plan Rates'!$S$8,IF($V59="PPO2",'2018 GTCMHI Medical Plan Rates'!$S$9,IF($V59="PPO3",'2018 GTCMHI Medical Plan Rates'!$S$10,IF($V59="PPOT",'2018 GTCMHI Medical Plan Rates'!$S$11,IF($V59="ACA-P",'2018 GTCMHIC Metal Level Plans'!$D$29,IF($V59="ACA-G",'2018 GTCMHIC Metal Level Plans'!$D$34,IF($V59="ACA-S",'2018 GTCMHIC Metal Level Plans'!$D$39,IF($V59="ACA-B",'2018 GTCMHIC Metal Level Plans'!$D$44," ")))))))))))))))</f>
        <v>1548.8</v>
      </c>
      <c r="AA59" s="19">
        <f>IF($O59="3T3",'2018 GTCMHIC 3-Tier Rx Plans'!$C$31,IF($O59="3T5a",'2018 GTCMHIC 3-Tier Rx Plans'!$D$31,IF($O59="3T6",'2018 GTCMHIC 3-Tier Rx Plans'!$E$31,IF($O59="3T7",'2018 GTCMHIC 3-Tier Rx Plans'!$F$31,IF($O59="3T8",'2018 GTCMHI Medical Plan Rates'!#REF!,IF($O59="3T9",'2018 GTCMHIC 3-Tier Rx Plans'!$G$31,IF($O59="3T10",'2018 GTCMHIC 3-Tier Rx Plans'!$H$31,IF($O59="3T11",'2018 GTCMHIC 3-Tier Rx Plans'!$I$31,IF($O59="3T13",'2018 GTCMHIC 3-Tier Rx Plans'!$J$31,IF($O59="ACA-P",'2018 GTCMHIC Metal Level Plans'!$D$30,IF($O59="ACA-G",'2018 GTCMHIC Metal Level Plans'!$D$35,IF($O59="ACA-S",'2018 GTCMHIC Metal Level Plans'!$D$40,IF($O59="ACA-B",'2018 GTCMHIC Metal Level Plans'!$D$45," ")))))))))))))</f>
        <v>383.97</v>
      </c>
      <c r="AB59" s="19">
        <f t="shared" si="3"/>
        <v>1932.77</v>
      </c>
      <c r="AC59" s="23"/>
    </row>
    <row r="60" spans="1:29" s="7" customFormat="1" ht="20.100000000000001" customHeight="1" x14ac:dyDescent="0.2">
      <c r="A60" s="280"/>
      <c r="B60" s="281"/>
      <c r="C60" s="286"/>
      <c r="D60" s="81" t="s">
        <v>357</v>
      </c>
      <c r="E60" s="82" t="s">
        <v>280</v>
      </c>
      <c r="F60" s="82" t="s">
        <v>297</v>
      </c>
      <c r="G60" s="82" t="s">
        <v>160</v>
      </c>
      <c r="H60" s="25">
        <v>42370</v>
      </c>
      <c r="I60" s="14">
        <v>10</v>
      </c>
      <c r="J60" s="14">
        <v>30</v>
      </c>
      <c r="K60" s="14">
        <v>50</v>
      </c>
      <c r="L60" s="14">
        <v>20</v>
      </c>
      <c r="M60" s="14">
        <v>60</v>
      </c>
      <c r="N60" s="14">
        <v>100</v>
      </c>
      <c r="O60" s="84" t="s">
        <v>116</v>
      </c>
      <c r="P60" s="84" t="s">
        <v>150</v>
      </c>
      <c r="Q60" s="14" t="s">
        <v>337</v>
      </c>
      <c r="R60" s="14" t="s">
        <v>30</v>
      </c>
      <c r="S60" s="14" t="s">
        <v>30</v>
      </c>
      <c r="T60" s="14">
        <v>2000</v>
      </c>
      <c r="U60" s="14">
        <v>6000</v>
      </c>
      <c r="V60" s="84" t="s">
        <v>116</v>
      </c>
      <c r="W60" s="97">
        <f>IF($V60="MM1",'2018 GTCMHI Medical Plan Rates'!$R$12,IF($V60="MM2",'2018 GTCMHI Medical Plan Rates'!$R$13,IF($V60="MM3",'2018 GTCMHI Medical Plan Rates'!$R$14,IF($V60="MM5",'2018 GTCMHI Medical Plan Rates'!$R$15,IF($V60="MM6",'2018 GTCMHI Medical Plan Rates'!$R$16,IF($V60="MM7",'2018 GTCMHI Medical Plan Rates'!$R$17,IF($V60="PPO1",'2018 GTCMHI Medical Plan Rates'!$R$8,IF($V60="PPO2",'2018 GTCMHI Medical Plan Rates'!$R$9,IF($V60="PPO3",'2018 GTCMHI Medical Plan Rates'!$R$10,IF($V60="PPOT",'2018 GTCMHI Medical Plan Rates'!$R$11,IF($V60="ACA-P",'2018 GTCMHIC Metal Level Plans'!$C$29,IF($V60="ACA-G",'2018 GTCMHIC Metal Level Plans'!$C$34,IF($V60="ACA-S",'2018 GTCMHIC Metal Level Plans'!$C$39,IF($V60="ACA-B",'2018 GTCMHIC Metal Level Plans'!$C$44," "))))))))))))))</f>
        <v>477.71719631999997</v>
      </c>
      <c r="X60" s="97">
        <f>IF($O60="3T3",'2018 GTCMHIC 3-Tier Rx Plans'!$C$30,IF($O60="3T5a",'2018 GTCMHIC 3-Tier Rx Plans'!$D$30,IF($O60="3T6",'2018 GTCMHIC 3-Tier Rx Plans'!$E$30,IF($O60="3T7",'2018 GTCMHIC 3-Tier Rx Plans'!$F$30,IF($O60="3T8",'2018 GTCMHI Medical Plan Rates'!#REF!,IF($O60="3T9",'2018 GTCMHIC 3-Tier Rx Plans'!$G$30,IF($O60="3T10",'2018 GTCMHIC 3-Tier Rx Plans'!$H$30,IF($O60="3T11",'2018 GTCMHIC 3-Tier Rx Plans'!$I$30,IF($O60="3T13",'2018 GTCMHIC 3-Tier Rx Plans'!$J$30,IF($O60="ACA-P",'2018 GTCMHIC Metal Level Plans'!$C$30,IF($O60="ACA-G",'2018 GTCMHIC Metal Level Plans'!$C$35,IF($O60="ACA-S",'2018 GTCMHIC Metal Level Plans'!$C$40,IF($O60="ACA-B",'2018 GTCMHIC Metal Level Plans'!$C$45," ")))))))))))))</f>
        <v>121.97800368</v>
      </c>
      <c r="Y60" s="19">
        <f t="shared" si="2"/>
        <v>599.6952</v>
      </c>
      <c r="Z60" s="97">
        <f>IF($V60="MM1",'2018 GTCMHI Medical Plan Rates'!$S$12,IF($V60="MM2",'2018 GTCMHI Medical Plan Rates'!$S$13,IF($V60="MM3",'2018 GTCMHI Medical Plan Rates'!$S$14,IF($V60="MM4",'2018 GTCMHI Medical Plan Rates'!#REF!,IF($V60="MM5",'2018 GTCMHI Medical Plan Rates'!$S$15,IF($V60="MM6",'2018 GTCMHI Medical Plan Rates'!$S$16,IF($V60="MM7",'2018 GTCMHI Medical Plan Rates'!$S$17,IF($V60="PPO1",'2018 GTCMHI Medical Plan Rates'!$S$8,IF($V60="PPO2",'2018 GTCMHI Medical Plan Rates'!$S$9,IF($V60="PPO3",'2018 GTCMHI Medical Plan Rates'!$S$10,IF($V60="PPOT",'2018 GTCMHI Medical Plan Rates'!$S$11,IF($V60="ACA-P",'2018 GTCMHIC Metal Level Plans'!$D$29,IF($V60="ACA-G",'2018 GTCMHIC Metal Level Plans'!$D$34,IF($V60="ACA-S",'2018 GTCMHIC Metal Level Plans'!$D$39,IF($V60="ACA-B",'2018 GTCMHIC Metal Level Plans'!$D$44," ")))))))))))))))</f>
        <v>1242.074652</v>
      </c>
      <c r="AA60" s="97">
        <f>IF($O60="3T3",'2018 GTCMHIC 3-Tier Rx Plans'!$C$31,IF($O60="3T5a",'2018 GTCMHIC 3-Tier Rx Plans'!$D$31,IF($O60="3T6",'2018 GTCMHIC 3-Tier Rx Plans'!$E$31,IF($O60="3T7",'2018 GTCMHIC 3-Tier Rx Plans'!$F$31,IF($O60="3T8",'2018 GTCMHI Medical Plan Rates'!#REF!,IF($O60="3T9",'2018 GTCMHIC 3-Tier Rx Plans'!$G$31,IF($O60="3T10",'2018 GTCMHIC 3-Tier Rx Plans'!$H$31,IF($O60="3T11",'2018 GTCMHIC 3-Tier Rx Plans'!$I$31,IF($O60="3T13",'2018 GTCMHIC 3-Tier Rx Plans'!$J$31,IF($O60="ACA-P",'2018 GTCMHIC Metal Level Plans'!$D$30,IF($O60="ACA-G",'2018 GTCMHIC Metal Level Plans'!$D$35,IF($O60="ACA-S",'2018 GTCMHIC Metal Level Plans'!$D$40,IF($O60="ACA-B",'2018 GTCMHIC Metal Level Plans'!$D$45," ")))))))))))))</f>
        <v>317.14534800000001</v>
      </c>
      <c r="AB60" s="97">
        <f t="shared" si="3"/>
        <v>1559.22</v>
      </c>
      <c r="AC60" s="23"/>
    </row>
    <row r="61" spans="1:29" s="7" customFormat="1" ht="20.100000000000001" customHeight="1" x14ac:dyDescent="0.2">
      <c r="A61" s="280"/>
      <c r="B61" s="281"/>
      <c r="C61" s="286"/>
      <c r="D61" s="81" t="s">
        <v>358</v>
      </c>
      <c r="E61" s="82" t="s">
        <v>361</v>
      </c>
      <c r="F61" s="82" t="s">
        <v>297</v>
      </c>
      <c r="G61" s="82"/>
      <c r="H61" s="25">
        <v>42370</v>
      </c>
      <c r="I61" s="14">
        <v>5</v>
      </c>
      <c r="J61" s="14">
        <v>35</v>
      </c>
      <c r="K61" s="14">
        <v>70</v>
      </c>
      <c r="L61" s="14">
        <v>10</v>
      </c>
      <c r="M61" s="14">
        <v>70</v>
      </c>
      <c r="N61" s="14">
        <v>140</v>
      </c>
      <c r="O61" s="84" t="s">
        <v>324</v>
      </c>
      <c r="P61" s="84" t="s">
        <v>364</v>
      </c>
      <c r="Q61" s="14" t="s">
        <v>367</v>
      </c>
      <c r="R61" s="14">
        <v>500</v>
      </c>
      <c r="S61" s="14">
        <v>1500</v>
      </c>
      <c r="T61" s="14">
        <v>3000</v>
      </c>
      <c r="U61" s="14">
        <v>9000</v>
      </c>
      <c r="V61" s="84" t="s">
        <v>324</v>
      </c>
      <c r="W61" s="19">
        <f>IF($V61="MM1",'2018 GTCMHI Medical Plan Rates'!$R$12,IF($V61="MM2",'2018 GTCMHI Medical Plan Rates'!$R$13,IF($V61="MM3",'2018 GTCMHI Medical Plan Rates'!$R$14,IF($V61="MM5",'2018 GTCMHI Medical Plan Rates'!$R$15,IF($V61="MM6",'2018 GTCMHI Medical Plan Rates'!$R$16,IF($V61="MM7",'2018 GTCMHI Medical Plan Rates'!$R$17,IF($V61="PPO1",'2018 GTCMHI Medical Plan Rates'!$R$8,IF($V61="PPO2",'2018 GTCMHI Medical Plan Rates'!$R$9,IF($V61="PPO3",'2018 GTCMHI Medical Plan Rates'!$R$10,IF($V61="PPOT",'2018 GTCMHI Medical Plan Rates'!$R$11,IF($V61="ACA-P",'2018 GTCMHIC Metal Level Plans'!$C$29,IF($V61="ACA-G",'2018 GTCMHIC Metal Level Plans'!$C$34,IF($V61="ACA-S",'2018 GTCMHIC Metal Level Plans'!$C$39,IF($V61="ACA-B",'2018 GTCMHIC Metal Level Plans'!$C$44," "))))))))))))))</f>
        <v>415.17149888760002</v>
      </c>
      <c r="X61" s="19">
        <f>IF($O61="3T3",'2018 GTCMHIC 3-Tier Rx Plans'!$C$30,IF($O61="3T5a",'2018 GTCMHIC 3-Tier Rx Plans'!$D$30,IF($O61="3T6",'2018 GTCMHIC 3-Tier Rx Plans'!$E$30,IF($O61="3T7",'2018 GTCMHIC 3-Tier Rx Plans'!$F$30,IF($O61="3T8",'2018 GTCMHI Medical Plan Rates'!#REF!,IF($O61="3T9",'2018 GTCMHIC 3-Tier Rx Plans'!$G$30,IF($O61="3T10",'2018 GTCMHIC 3-Tier Rx Plans'!$H$30,IF($O61="3T11",'2018 GTCMHIC 3-Tier Rx Plans'!$I$30,IF($O61="3T13",'2018 GTCMHIC 3-Tier Rx Plans'!$J$30,IF($O61="ACA-P",'2018 GTCMHIC Metal Level Plans'!$C$30,IF($O61="ACA-G",'2018 GTCMHIC Metal Level Plans'!$C$35,IF($O61="ACA-S",'2018 GTCMHIC Metal Level Plans'!$C$40,IF($O61="ACA-B",'2018 GTCMHIC Metal Level Plans'!$C$45," ")))))))))))))</f>
        <v>106.0078871124</v>
      </c>
      <c r="Y61" s="19">
        <f t="shared" si="2"/>
        <v>521.17938600000002</v>
      </c>
      <c r="Z61" s="19">
        <f>IF($V61="MM1",'2018 GTCMHI Medical Plan Rates'!$S$12,IF($V61="MM2",'2018 GTCMHI Medical Plan Rates'!$S$13,IF($V61="MM3",'2018 GTCMHI Medical Plan Rates'!$S$14,IF($V61="MM4",'2018 GTCMHI Medical Plan Rates'!#REF!,IF($V61="MM5",'2018 GTCMHI Medical Plan Rates'!$S$15,IF($V61="MM6",'2018 GTCMHI Medical Plan Rates'!$S$16,IF($V61="MM7",'2018 GTCMHI Medical Plan Rates'!$S$17,IF($V61="PPO1",'2018 GTCMHI Medical Plan Rates'!$S$8,IF($V61="PPO2",'2018 GTCMHI Medical Plan Rates'!$S$9,IF($V61="PPO3",'2018 GTCMHI Medical Plan Rates'!$S$10,IF($V61="PPOT",'2018 GTCMHI Medical Plan Rates'!$S$11,IF($V61="ACA-P",'2018 GTCMHIC Metal Level Plans'!$D$29,IF($V61="ACA-G",'2018 GTCMHIC Metal Level Plans'!$D$34,IF($V61="ACA-S",'2018 GTCMHIC Metal Level Plans'!$D$39,IF($V61="ACA-B",'2018 GTCMHIC Metal Level Plans'!$D$44," ")))))))))))))))</f>
        <v>1079.4425915364002</v>
      </c>
      <c r="AA61" s="19">
        <f>IF($O61="3T3",'2018 GTCMHIC 3-Tier Rx Plans'!$C$31,IF($O61="3T5a",'2018 GTCMHIC 3-Tier Rx Plans'!$D$31,IF($O61="3T6",'2018 GTCMHIC 3-Tier Rx Plans'!$E$31,IF($O61="3T7",'2018 GTCMHIC 3-Tier Rx Plans'!$F$31,IF($O61="3T8",'2018 GTCMHI Medical Plan Rates'!#REF!,IF($O61="3T9",'2018 GTCMHIC 3-Tier Rx Plans'!$G$31,IF($O61="3T10",'2018 GTCMHIC 3-Tier Rx Plans'!$H$31,IF($O61="3T11",'2018 GTCMHIC 3-Tier Rx Plans'!$I$31,IF($O61="3T13",'2018 GTCMHIC 3-Tier Rx Plans'!$J$31,IF($O61="ACA-P",'2018 GTCMHIC Metal Level Plans'!$D$30,IF($O61="ACA-G",'2018 GTCMHIC Metal Level Plans'!$D$35,IF($O61="ACA-S",'2018 GTCMHIC Metal Level Plans'!$D$40,IF($O61="ACA-B",'2018 GTCMHIC Metal Level Plans'!$D$45," ")))))))))))))</f>
        <v>275.61966246360004</v>
      </c>
      <c r="AB61" s="19">
        <f t="shared" si="3"/>
        <v>1355.0622540000002</v>
      </c>
      <c r="AC61" s="23"/>
    </row>
    <row r="62" spans="1:29" s="7" customFormat="1" ht="20.100000000000001" customHeight="1" x14ac:dyDescent="0.2">
      <c r="A62" s="280"/>
      <c r="B62" s="281"/>
      <c r="C62" s="286"/>
      <c r="D62" s="81" t="s">
        <v>359</v>
      </c>
      <c r="E62" s="82" t="s">
        <v>362</v>
      </c>
      <c r="F62" s="82" t="s">
        <v>297</v>
      </c>
      <c r="G62" s="82"/>
      <c r="H62" s="25">
        <v>42370</v>
      </c>
      <c r="I62" s="14">
        <v>5</v>
      </c>
      <c r="J62" s="14">
        <v>35</v>
      </c>
      <c r="K62" s="14">
        <v>70</v>
      </c>
      <c r="L62" s="14">
        <v>10</v>
      </c>
      <c r="M62" s="14">
        <v>70</v>
      </c>
      <c r="N62" s="14">
        <v>140</v>
      </c>
      <c r="O62" s="84" t="s">
        <v>366</v>
      </c>
      <c r="P62" s="84" t="s">
        <v>365</v>
      </c>
      <c r="Q62" s="14" t="s">
        <v>368</v>
      </c>
      <c r="R62" s="14">
        <v>1300</v>
      </c>
      <c r="S62" s="14">
        <v>2600</v>
      </c>
      <c r="T62" s="14">
        <v>3000</v>
      </c>
      <c r="U62" s="14">
        <v>6000</v>
      </c>
      <c r="V62" s="84" t="s">
        <v>366</v>
      </c>
      <c r="W62" s="19">
        <f>IF($V62="MM1",'2018 GTCMHI Medical Plan Rates'!$R$12,IF($V62="MM2",'2018 GTCMHI Medical Plan Rates'!$R$13,IF($V62="MM3",'2018 GTCMHI Medical Plan Rates'!$R$14,IF($V62="MM5",'2018 GTCMHI Medical Plan Rates'!$R$15,IF($V62="MM6",'2018 GTCMHI Medical Plan Rates'!$R$16,IF($V62="MM7",'2018 GTCMHI Medical Plan Rates'!$R$17,IF($V62="PPO1",'2018 GTCMHI Medical Plan Rates'!$R$8,IF($V62="PPO2",'2018 GTCMHI Medical Plan Rates'!$R$9,IF($V62="PPO3",'2018 GTCMHI Medical Plan Rates'!$R$10,IF($V62="PPOT",'2018 GTCMHI Medical Plan Rates'!$R$11,IF($V62="ACA-P",'2018 GTCMHIC Metal Level Plans'!$C$29,IF($V62="ACA-G",'2018 GTCMHIC Metal Level Plans'!$C$34,IF($V62="ACA-S",'2018 GTCMHIC Metal Level Plans'!$C$39,IF($V62="ACA-B",'2018 GTCMHIC Metal Level Plans'!$C$44," "))))))))))))))</f>
        <v>332.18092544000001</v>
      </c>
      <c r="X62" s="19">
        <f>IF($O62="3T3",'2018 GTCMHIC 3-Tier Rx Plans'!$C$30,IF($O62="3T5a",'2018 GTCMHIC 3-Tier Rx Plans'!$D$30,IF($O62="3T6",'2018 GTCMHIC 3-Tier Rx Plans'!$E$30,IF($O62="3T7",'2018 GTCMHIC 3-Tier Rx Plans'!$F$30,IF($O62="3T8",'2018 GTCMHI Medical Plan Rates'!#REF!,IF($O62="3T9",'2018 GTCMHIC 3-Tier Rx Plans'!$G$30,IF($O62="3T10",'2018 GTCMHIC 3-Tier Rx Plans'!$H$30,IF($O62="3T11",'2018 GTCMHIC 3-Tier Rx Plans'!$I$30,IF($O62="3T13",'2018 GTCMHIC 3-Tier Rx Plans'!$J$30,IF($O62="ACA-P",'2018 GTCMHIC Metal Level Plans'!$C$30,IF($O62="ACA-G",'2018 GTCMHIC Metal Level Plans'!$C$35,IF($O62="ACA-S",'2018 GTCMHIC Metal Level Plans'!$C$40,IF($O62="ACA-B",'2018 GTCMHIC Metal Level Plans'!$C$45," ")))))))))))))</f>
        <v>84.817474559999994</v>
      </c>
      <c r="Y62" s="19">
        <f t="shared" si="2"/>
        <v>416.9984</v>
      </c>
      <c r="Z62" s="19">
        <f>IF($V62="MM1",'2018 GTCMHI Medical Plan Rates'!$S$12,IF($V62="MM2",'2018 GTCMHI Medical Plan Rates'!$S$13,IF($V62="MM3",'2018 GTCMHI Medical Plan Rates'!$S$14,IF($V62="MM4",'2018 GTCMHI Medical Plan Rates'!#REF!,IF($V62="MM5",'2018 GTCMHI Medical Plan Rates'!$S$15,IF($V62="MM6",'2018 GTCMHI Medical Plan Rates'!$S$16,IF($V62="MM7",'2018 GTCMHI Medical Plan Rates'!$S$17,IF($V62="PPO1",'2018 GTCMHI Medical Plan Rates'!$S$8,IF($V62="PPO2",'2018 GTCMHI Medical Plan Rates'!$S$9,IF($V62="PPO3",'2018 GTCMHI Medical Plan Rates'!$S$10,IF($V62="PPOT",'2018 GTCMHI Medical Plan Rates'!$S$11,IF($V62="ACA-P",'2018 GTCMHIC Metal Level Plans'!$D$29,IF($V62="ACA-G",'2018 GTCMHIC Metal Level Plans'!$D$34,IF($V62="ACA-S",'2018 GTCMHIC Metal Level Plans'!$D$39,IF($V62="ACA-B",'2018 GTCMHIC Metal Level Plans'!$D$44," ")))))))))))))))</f>
        <v>863.65715072</v>
      </c>
      <c r="AA62" s="19">
        <f>IF($O62="3T3",'2018 GTCMHIC 3-Tier Rx Plans'!$C$31,IF($O62="3T5a",'2018 GTCMHIC 3-Tier Rx Plans'!$D$31,IF($O62="3T6",'2018 GTCMHIC 3-Tier Rx Plans'!$E$31,IF($O62="3T7",'2018 GTCMHIC 3-Tier Rx Plans'!$F$31,IF($O62="3T8",'2018 GTCMHI Medical Plan Rates'!#REF!,IF($O62="3T9",'2018 GTCMHIC 3-Tier Rx Plans'!$G$31,IF($O62="3T10",'2018 GTCMHIC 3-Tier Rx Plans'!$H$31,IF($O62="3T11",'2018 GTCMHIC 3-Tier Rx Plans'!$I$31,IF($O62="3T13",'2018 GTCMHIC 3-Tier Rx Plans'!$J$31,IF($O62="ACA-P",'2018 GTCMHIC Metal Level Plans'!$D$30,IF($O62="ACA-G",'2018 GTCMHIC Metal Level Plans'!$D$35,IF($O62="ACA-S",'2018 GTCMHIC Metal Level Plans'!$D$40,IF($O62="ACA-B",'2018 GTCMHIC Metal Level Plans'!$D$45," ")))))))))))))</f>
        <v>220.52204928</v>
      </c>
      <c r="AB62" s="19">
        <f t="shared" si="3"/>
        <v>1084.1792</v>
      </c>
      <c r="AC62" s="23"/>
    </row>
    <row r="63" spans="1:29" s="7" customFormat="1" ht="20.100000000000001" customHeight="1" x14ac:dyDescent="0.2">
      <c r="A63" s="280"/>
      <c r="B63" s="281"/>
      <c r="C63" s="287"/>
      <c r="D63" s="81" t="s">
        <v>360</v>
      </c>
      <c r="E63" s="82" t="s">
        <v>363</v>
      </c>
      <c r="F63" s="82" t="s">
        <v>297</v>
      </c>
      <c r="G63" s="82" t="s">
        <v>340</v>
      </c>
      <c r="H63" s="25">
        <v>42370</v>
      </c>
      <c r="I63" s="14">
        <v>5</v>
      </c>
      <c r="J63" s="14">
        <v>35</v>
      </c>
      <c r="K63" s="14">
        <v>70</v>
      </c>
      <c r="L63" s="14">
        <v>10</v>
      </c>
      <c r="M63" s="14">
        <v>70</v>
      </c>
      <c r="N63" s="14">
        <v>140</v>
      </c>
      <c r="O63" s="84" t="s">
        <v>342</v>
      </c>
      <c r="P63" s="84" t="s">
        <v>341</v>
      </c>
      <c r="Q63" s="93">
        <v>0.2</v>
      </c>
      <c r="R63" s="64">
        <v>3500</v>
      </c>
      <c r="S63" s="64">
        <v>7000</v>
      </c>
      <c r="T63" s="14">
        <v>6350</v>
      </c>
      <c r="U63" s="14">
        <v>12700</v>
      </c>
      <c r="V63" s="84" t="s">
        <v>342</v>
      </c>
      <c r="W63" s="97">
        <f>IF($V63="MM1",'2018 GTCMHI Medical Plan Rates'!$R$12,IF($V63="MM2",'2018 GTCMHI Medical Plan Rates'!$R$13,IF($V63="MM3",'2018 GTCMHI Medical Plan Rates'!$R$14,IF($V63="MM5",'2018 GTCMHI Medical Plan Rates'!$R$15,IF($V63="MM6",'2018 GTCMHI Medical Plan Rates'!$R$16,IF($V63="MM7",'2018 GTCMHI Medical Plan Rates'!$R$17,IF($V63="PPO1",'2018 GTCMHI Medical Plan Rates'!$R$8,IF($V63="PPO2",'2018 GTCMHI Medical Plan Rates'!$R$9,IF($V63="PPO3",'2018 GTCMHI Medical Plan Rates'!$R$10,IF($V63="PPOT",'2018 GTCMHI Medical Plan Rates'!$R$11,IF($V63="ACA-P",'2018 GTCMHIC Metal Level Plans'!$C$29,IF($V63="ACA-G",'2018 GTCMHIC Metal Level Plans'!$C$34,IF($V63="ACA-S",'2018 GTCMHIC Metal Level Plans'!$C$39,IF($V63="ACA-B",'2018 GTCMHIC Metal Level Plans'!$C$44," "))))))))))))))</f>
        <v>264.47056272000003</v>
      </c>
      <c r="X63" s="97">
        <f>IF($O63="3T3",'2018 GTCMHIC 3-Tier Rx Plans'!$C$30,IF($O63="3T5a",'2018 GTCMHIC 3-Tier Rx Plans'!$D$30,IF($O63="3T6",'2018 GTCMHIC 3-Tier Rx Plans'!$E$30,IF($O63="3T7",'2018 GTCMHIC 3-Tier Rx Plans'!$F$30,IF($O63="3T8",'2018 GTCMHI Medical Plan Rates'!#REF!,IF($O63="3T9",'2018 GTCMHIC 3-Tier Rx Plans'!$G$30,IF($O63="3T10",'2018 GTCMHIC 3-Tier Rx Plans'!$H$30,IF($O63="3T11",'2018 GTCMHIC 3-Tier Rx Plans'!$I$30,IF($O63="3T13",'2018 GTCMHIC 3-Tier Rx Plans'!$J$30,IF($O63="ACA-P",'2018 GTCMHIC Metal Level Plans'!$C$30,IF($O63="ACA-G",'2018 GTCMHIC Metal Level Plans'!$C$35,IF($O63="ACA-S",'2018 GTCMHIC Metal Level Plans'!$C$40,IF($O63="ACA-B",'2018 GTCMHIC Metal Level Plans'!$C$45," ")))))))))))))</f>
        <v>67.528637280000012</v>
      </c>
      <c r="Y63" s="97">
        <f t="shared" si="2"/>
        <v>331.99920000000003</v>
      </c>
      <c r="Z63" s="97">
        <f>IF($V63="MM1",'2018 GTCMHI Medical Plan Rates'!$S$12,IF($V63="MM2",'2018 GTCMHI Medical Plan Rates'!$S$13,IF($V63="MM3",'2018 GTCMHI Medical Plan Rates'!$S$14,IF($V63="MM4",'2018 GTCMHI Medical Plan Rates'!#REF!,IF($V63="MM5",'2018 GTCMHI Medical Plan Rates'!$S$15,IF($V63="MM6",'2018 GTCMHI Medical Plan Rates'!$S$16,IF($V63="MM7",'2018 GTCMHI Medical Plan Rates'!$S$17,IF($V63="PPO1",'2018 GTCMHI Medical Plan Rates'!$S$8,IF($V63="PPO2",'2018 GTCMHI Medical Plan Rates'!$S$9,IF($V63="PPO3",'2018 GTCMHI Medical Plan Rates'!$S$10,IF($V63="PPOT",'2018 GTCMHI Medical Plan Rates'!$S$11,IF($V63="ACA-P",'2018 GTCMHIC Metal Level Plans'!$D$29,IF($V63="ACA-G",'2018 GTCMHIC Metal Level Plans'!$D$34,IF($V63="ACA-S",'2018 GTCMHIC Metal Level Plans'!$D$39,IF($V63="ACA-B",'2018 GTCMHIC Metal Level Plans'!$D$44," ")))))))))))))))</f>
        <v>687.6168353600001</v>
      </c>
      <c r="AA63" s="97">
        <f>IF($O63="3T3",'2018 GTCMHIC 3-Tier Rx Plans'!$C$31,IF($O63="3T5a",'2018 GTCMHIC 3-Tier Rx Plans'!$D$31,IF($O63="3T6",'2018 GTCMHIC 3-Tier Rx Plans'!$E$31,IF($O63="3T7",'2018 GTCMHIC 3-Tier Rx Plans'!$F$31,IF($O63="3T8",'2018 GTCMHI Medical Plan Rates'!#REF!,IF($O63="3T9",'2018 GTCMHIC 3-Tier Rx Plans'!$G$31,IF($O63="3T10",'2018 GTCMHIC 3-Tier Rx Plans'!$H$31,IF($O63="3T11",'2018 GTCMHIC 3-Tier Rx Plans'!$I$31,IF($O63="3T13",'2018 GTCMHIC 3-Tier Rx Plans'!$J$31,IF($O63="ACA-P",'2018 GTCMHIC Metal Level Plans'!$D$30,IF($O63="ACA-G",'2018 GTCMHIC Metal Level Plans'!$D$35,IF($O63="ACA-S",'2018 GTCMHIC Metal Level Plans'!$D$40,IF($O63="ACA-B",'2018 GTCMHIC Metal Level Plans'!$D$45," ")))))))))))))</f>
        <v>175.57276464</v>
      </c>
      <c r="AB63" s="97">
        <f t="shared" si="3"/>
        <v>863.18960000000015</v>
      </c>
      <c r="AC63" s="23"/>
    </row>
    <row r="64" spans="1:29" s="7" customFormat="1" ht="20.100000000000001" customHeight="1" x14ac:dyDescent="0.2">
      <c r="A64" s="280"/>
      <c r="B64" s="281"/>
      <c r="C64" s="285" t="s">
        <v>111</v>
      </c>
      <c r="D64" s="77" t="s">
        <v>232</v>
      </c>
      <c r="E64" s="78" t="s">
        <v>296</v>
      </c>
      <c r="F64" s="78" t="s">
        <v>299</v>
      </c>
      <c r="G64" s="78" t="s">
        <v>158</v>
      </c>
      <c r="H64" s="25">
        <v>40544</v>
      </c>
      <c r="I64" s="14">
        <v>5</v>
      </c>
      <c r="J64" s="14">
        <v>20</v>
      </c>
      <c r="K64" s="14">
        <v>35</v>
      </c>
      <c r="L64" s="14">
        <v>10</v>
      </c>
      <c r="M64" s="14">
        <v>40</v>
      </c>
      <c r="N64" s="14">
        <v>70</v>
      </c>
      <c r="O64" s="14" t="s">
        <v>67</v>
      </c>
      <c r="P64" s="18" t="s">
        <v>82</v>
      </c>
      <c r="Q64" s="14">
        <v>10</v>
      </c>
      <c r="R64" s="14" t="s">
        <v>30</v>
      </c>
      <c r="S64" s="14" t="s">
        <v>30</v>
      </c>
      <c r="T64" s="14" t="s">
        <v>30</v>
      </c>
      <c r="U64" s="14" t="s">
        <v>30</v>
      </c>
      <c r="V64" s="18" t="s">
        <v>53</v>
      </c>
      <c r="W64" s="19">
        <f>IF($V64="MM1",'2018 GTCMHI Medical Plan Rates'!$R$12,IF($V64="MM2",'2018 GTCMHI Medical Plan Rates'!$R$13,IF($V64="MM3",'2018 GTCMHI Medical Plan Rates'!$R$14,IF($V64="MM5",'2018 GTCMHI Medical Plan Rates'!$R$15,IF($V64="MM6",'2018 GTCMHI Medical Plan Rates'!$R$16,IF($V64="MM7",'2018 GTCMHI Medical Plan Rates'!$R$17,IF($V64="PPO1",'2018 GTCMHI Medical Plan Rates'!$R$8,IF($V64="PPO2",'2018 GTCMHI Medical Plan Rates'!$R$9,IF($V64="PPO3",'2018 GTCMHI Medical Plan Rates'!$R$10,IF($V64="PPOT",'2018 GTCMHI Medical Plan Rates'!$R$11,IF($V64="ACA-P",'2018 GTCMHIC Metal Level Plans'!$C$29,IF($V64="ACA-G",'2018 GTCMHIC Metal Level Plans'!$C$34,IF($V64="ACA-S",'2018 GTCMHIC Metal Level Plans'!$C$39,IF($V64="ACA-B",'2018 GTCMHIC Metal Level Plans'!$C$44," "))))))))))))))</f>
        <v>700.39</v>
      </c>
      <c r="X64" s="19">
        <f>IF($O64="3T3",'2018 GTCMHIC 3-Tier Rx Plans'!$C$30,IF($O64="3T5a",'2018 GTCMHIC 3-Tier Rx Plans'!$D$30,IF($O64="3T6",'2018 GTCMHIC 3-Tier Rx Plans'!$E$30,IF($O64="3T7",'2018 GTCMHIC 3-Tier Rx Plans'!$F$30,IF($O64="3T8",'2018 GTCMHI Medical Plan Rates'!#REF!,IF($O64="3T9",'2018 GTCMHIC 3-Tier Rx Plans'!$G$30,IF($O64="3T10",'2018 GTCMHIC 3-Tier Rx Plans'!$H$30,IF($O64="3T11",'2018 GTCMHIC 3-Tier Rx Plans'!$I$30,IF($O64="3T13",'2018 GTCMHIC 3-Tier Rx Plans'!$J$30,IF($O64="ACA-P",'2018 GTCMHIC Metal Level Plans'!$C$30,IF($O64="ACA-G",'2018 GTCMHIC Metal Level Plans'!$C$35,IF($O64="ACA-S",'2018 GTCMHIC Metal Level Plans'!$C$40,IF($O64="ACA-B",'2018 GTCMHIC Metal Level Plans'!$C$45," ")))))))))))))</f>
        <v>177.13</v>
      </c>
      <c r="Y64" s="19">
        <f t="shared" si="2"/>
        <v>877.52</v>
      </c>
      <c r="Z64" s="19">
        <f>IF($V64="MM1",'2018 GTCMHI Medical Plan Rates'!$S$12,IF($V64="MM2",'2018 GTCMHI Medical Plan Rates'!$S$13,IF($V64="MM3",'2018 GTCMHI Medical Plan Rates'!$S$14,IF($V64="MM4",'2018 GTCMHI Medical Plan Rates'!#REF!,IF($V64="MM5",'2018 GTCMHI Medical Plan Rates'!$S$15,IF($V64="MM6",'2018 GTCMHI Medical Plan Rates'!$S$16,IF($V64="MM7",'2018 GTCMHI Medical Plan Rates'!$S$17,IF($V64="PPO1",'2018 GTCMHI Medical Plan Rates'!$S$8,IF($V64="PPO2",'2018 GTCMHI Medical Plan Rates'!$S$9,IF($V64="PPO3",'2018 GTCMHI Medical Plan Rates'!$S$10,IF($V64="PPOT",'2018 GTCMHI Medical Plan Rates'!$S$11,IF($V64="ACA-P",'2018 GTCMHIC Metal Level Plans'!$D$29,IF($V64="ACA-G",'2018 GTCMHIC Metal Level Plans'!$D$34,IF($V64="ACA-S",'2018 GTCMHIC Metal Level Plans'!$D$39,IF($V64="ACA-B",'2018 GTCMHIC Metal Level Plans'!$D$44," ")))))))))))))))</f>
        <v>1515.96</v>
      </c>
      <c r="AA64" s="19">
        <f>IF($O64="3T3",'2018 GTCMHIC 3-Tier Rx Plans'!$C$31,IF($O64="3T5a",'2018 GTCMHIC 3-Tier Rx Plans'!$D$31,IF($O64="3T6",'2018 GTCMHIC 3-Tier Rx Plans'!$E$31,IF($O64="3T7",'2018 GTCMHIC 3-Tier Rx Plans'!$F$31,IF($O64="3T8",'2018 GTCMHI Medical Plan Rates'!#REF!,IF($O64="3T9",'2018 GTCMHIC 3-Tier Rx Plans'!$G$31,IF($O64="3T10",'2018 GTCMHIC 3-Tier Rx Plans'!$H$31,IF($O64="3T11",'2018 GTCMHIC 3-Tier Rx Plans'!$I$31,IF($O64="3T13",'2018 GTCMHIC 3-Tier Rx Plans'!$J$31,IF($O64="ACA-P",'2018 GTCMHIC Metal Level Plans'!$D$30,IF($O64="ACA-G",'2018 GTCMHIC Metal Level Plans'!$D$35,IF($O64="ACA-S",'2018 GTCMHIC Metal Level Plans'!$D$40,IF($O64="ACA-B",'2018 GTCMHIC Metal Level Plans'!$D$45," ")))))))))))))</f>
        <v>383.97</v>
      </c>
      <c r="AB64" s="19">
        <f t="shared" si="3"/>
        <v>1899.93</v>
      </c>
      <c r="AC64" s="23"/>
    </row>
    <row r="65" spans="1:29" s="7" customFormat="1" ht="20.100000000000001" customHeight="1" x14ac:dyDescent="0.2">
      <c r="A65" s="280"/>
      <c r="B65" s="281"/>
      <c r="C65" s="286"/>
      <c r="D65" s="77" t="s">
        <v>48</v>
      </c>
      <c r="E65" s="78" t="s">
        <v>298</v>
      </c>
      <c r="F65" s="78" t="s">
        <v>299</v>
      </c>
      <c r="G65" s="78" t="s">
        <v>310</v>
      </c>
      <c r="H65" s="25">
        <v>40544</v>
      </c>
      <c r="I65" s="14">
        <v>5</v>
      </c>
      <c r="J65" s="14">
        <v>20</v>
      </c>
      <c r="K65" s="14">
        <v>35</v>
      </c>
      <c r="L65" s="14">
        <v>10</v>
      </c>
      <c r="M65" s="14">
        <v>40</v>
      </c>
      <c r="N65" s="14">
        <v>70</v>
      </c>
      <c r="O65" s="14" t="s">
        <v>67</v>
      </c>
      <c r="P65" s="18" t="s">
        <v>75</v>
      </c>
      <c r="Q65" s="14" t="s">
        <v>30</v>
      </c>
      <c r="R65" s="14">
        <v>100</v>
      </c>
      <c r="S65" s="14">
        <v>200</v>
      </c>
      <c r="T65" s="14">
        <v>200</v>
      </c>
      <c r="U65" s="14">
        <v>400</v>
      </c>
      <c r="V65" s="18" t="s">
        <v>57</v>
      </c>
      <c r="W65" s="19">
        <f>IF($V65="MM1",'2018 GTCMHI Medical Plan Rates'!$R$12,IF($V65="MM2",'2018 GTCMHI Medical Plan Rates'!$R$13,IF($V65="MM3",'2018 GTCMHI Medical Plan Rates'!$R$14,IF($V65="MM5",'2018 GTCMHI Medical Plan Rates'!$R$15,IF($V65="MM6",'2018 GTCMHI Medical Plan Rates'!$R$16,IF($V65="MM7",'2018 GTCMHI Medical Plan Rates'!$R$17,IF($V65="PPO1",'2018 GTCMHI Medical Plan Rates'!$R$8,IF($V65="PPO2",'2018 GTCMHI Medical Plan Rates'!$R$9,IF($V65="PPO3",'2018 GTCMHI Medical Plan Rates'!$R$10,IF($V65="PPOT",'2018 GTCMHI Medical Plan Rates'!$R$11,IF($V65="ACA-P",'2018 GTCMHIC Metal Level Plans'!$C$29,IF($V65="ACA-G",'2018 GTCMHIC Metal Level Plans'!$C$34,IF($V65="ACA-S",'2018 GTCMHIC Metal Level Plans'!$C$39,IF($V65="ACA-B",'2018 GTCMHIC Metal Level Plans'!$C$44," "))))))))))))))</f>
        <v>714.57</v>
      </c>
      <c r="X65" s="19">
        <f>IF($O65="3T3",'2018 GTCMHIC 3-Tier Rx Plans'!$C$30,IF($O65="3T5a",'2018 GTCMHIC 3-Tier Rx Plans'!$D$30,IF($O65="3T6",'2018 GTCMHIC 3-Tier Rx Plans'!$E$30,IF($O65="3T7",'2018 GTCMHIC 3-Tier Rx Plans'!$F$30,IF($O65="3T8",'2018 GTCMHI Medical Plan Rates'!#REF!,IF($O65="3T9",'2018 GTCMHIC 3-Tier Rx Plans'!$G$30,IF($O65="3T10",'2018 GTCMHIC 3-Tier Rx Plans'!$H$30,IF($O65="3T11",'2018 GTCMHIC 3-Tier Rx Plans'!$I$30,IF($O65="3T13",'2018 GTCMHIC 3-Tier Rx Plans'!$J$30,IF($O65="ACA-P",'2018 GTCMHIC Metal Level Plans'!$C$30,IF($O65="ACA-G",'2018 GTCMHIC Metal Level Plans'!$C$35,IF($O65="ACA-S",'2018 GTCMHIC Metal Level Plans'!$C$40,IF($O65="ACA-B",'2018 GTCMHIC Metal Level Plans'!$C$45," ")))))))))))))</f>
        <v>177.13</v>
      </c>
      <c r="Y65" s="19">
        <f t="shared" si="2"/>
        <v>891.7</v>
      </c>
      <c r="Z65" s="19">
        <f>IF($V65="MM1",'2018 GTCMHI Medical Plan Rates'!$S$12,IF($V65="MM2",'2018 GTCMHI Medical Plan Rates'!$S$13,IF($V65="MM3",'2018 GTCMHI Medical Plan Rates'!$S$14,IF($V65="MM4",'2018 GTCMHI Medical Plan Rates'!#REF!,IF($V65="MM5",'2018 GTCMHI Medical Plan Rates'!$S$15,IF($V65="MM6",'2018 GTCMHI Medical Plan Rates'!$S$16,IF($V65="MM7",'2018 GTCMHI Medical Plan Rates'!$S$17,IF($V65="PPO1",'2018 GTCMHI Medical Plan Rates'!$S$8,IF($V65="PPO2",'2018 GTCMHI Medical Plan Rates'!$S$9,IF($V65="PPO3",'2018 GTCMHI Medical Plan Rates'!$S$10,IF($V65="PPOT",'2018 GTCMHI Medical Plan Rates'!$S$11,IF($V65="ACA-P",'2018 GTCMHIC Metal Level Plans'!$D$29,IF($V65="ACA-G",'2018 GTCMHIC Metal Level Plans'!$D$34,IF($V65="ACA-S",'2018 GTCMHIC Metal Level Plans'!$D$39,IF($V65="ACA-B",'2018 GTCMHIC Metal Level Plans'!$D$44," ")))))))))))))))</f>
        <v>1548.8</v>
      </c>
      <c r="AA65" s="19">
        <f>IF($O65="3T3",'2018 GTCMHIC 3-Tier Rx Plans'!$C$31,IF($O65="3T5a",'2018 GTCMHIC 3-Tier Rx Plans'!$D$31,IF($O65="3T6",'2018 GTCMHIC 3-Tier Rx Plans'!$E$31,IF($O65="3T7",'2018 GTCMHIC 3-Tier Rx Plans'!$F$31,IF($O65="3T8",'2018 GTCMHI Medical Plan Rates'!#REF!,IF($O65="3T9",'2018 GTCMHIC 3-Tier Rx Plans'!$G$31,IF($O65="3T10",'2018 GTCMHIC 3-Tier Rx Plans'!$H$31,IF($O65="3T11",'2018 GTCMHIC 3-Tier Rx Plans'!$I$31,IF($O65="3T13",'2018 GTCMHIC 3-Tier Rx Plans'!$J$31,IF($O65="ACA-P",'2018 GTCMHIC Metal Level Plans'!$D$30,IF($O65="ACA-G",'2018 GTCMHIC Metal Level Plans'!$D$35,IF($O65="ACA-S",'2018 GTCMHIC Metal Level Plans'!$D$40,IF($O65="ACA-B",'2018 GTCMHIC Metal Level Plans'!$D$45," ")))))))))))))</f>
        <v>383.97</v>
      </c>
      <c r="AB65" s="19">
        <f t="shared" si="3"/>
        <v>1932.77</v>
      </c>
      <c r="AC65" s="23"/>
    </row>
    <row r="66" spans="1:29" s="7" customFormat="1" ht="20.100000000000001" customHeight="1" x14ac:dyDescent="0.2">
      <c r="A66" s="280"/>
      <c r="B66" s="281"/>
      <c r="C66" s="286"/>
      <c r="D66" s="81" t="s">
        <v>357</v>
      </c>
      <c r="E66" s="82" t="s">
        <v>280</v>
      </c>
      <c r="F66" s="82" t="s">
        <v>299</v>
      </c>
      <c r="G66" s="82" t="s">
        <v>160</v>
      </c>
      <c r="H66" s="25">
        <v>42370</v>
      </c>
      <c r="I66" s="14">
        <v>10</v>
      </c>
      <c r="J66" s="14">
        <v>30</v>
      </c>
      <c r="K66" s="14">
        <v>50</v>
      </c>
      <c r="L66" s="14">
        <v>20</v>
      </c>
      <c r="M66" s="14">
        <v>60</v>
      </c>
      <c r="N66" s="14">
        <v>100</v>
      </c>
      <c r="O66" s="84" t="s">
        <v>116</v>
      </c>
      <c r="P66" s="84" t="s">
        <v>150</v>
      </c>
      <c r="Q66" s="14" t="s">
        <v>337</v>
      </c>
      <c r="R66" s="14" t="s">
        <v>30</v>
      </c>
      <c r="S66" s="14" t="s">
        <v>30</v>
      </c>
      <c r="T66" s="14">
        <v>2000</v>
      </c>
      <c r="U66" s="14">
        <v>6000</v>
      </c>
      <c r="V66" s="84" t="s">
        <v>116</v>
      </c>
      <c r="W66" s="97">
        <f>IF($V66="MM1",'2018 GTCMHI Medical Plan Rates'!$R$12,IF($V66="MM2",'2018 GTCMHI Medical Plan Rates'!$R$13,IF($V66="MM3",'2018 GTCMHI Medical Plan Rates'!$R$14,IF($V66="MM5",'2018 GTCMHI Medical Plan Rates'!$R$15,IF($V66="MM6",'2018 GTCMHI Medical Plan Rates'!$R$16,IF($V66="MM7",'2018 GTCMHI Medical Plan Rates'!$R$17,IF($V66="PPO1",'2018 GTCMHI Medical Plan Rates'!$R$8,IF($V66="PPO2",'2018 GTCMHI Medical Plan Rates'!$R$9,IF($V66="PPO3",'2018 GTCMHI Medical Plan Rates'!$R$10,IF($V66="PPOT",'2018 GTCMHI Medical Plan Rates'!$R$11,IF($V66="ACA-P",'2018 GTCMHIC Metal Level Plans'!$C$29,IF($V66="ACA-G",'2018 GTCMHIC Metal Level Plans'!$C$34,IF($V66="ACA-S",'2018 GTCMHIC Metal Level Plans'!$C$39,IF($V66="ACA-B",'2018 GTCMHIC Metal Level Plans'!$C$44," "))))))))))))))</f>
        <v>477.71719631999997</v>
      </c>
      <c r="X66" s="97">
        <f>IF($O66="3T3",'2018 GTCMHIC 3-Tier Rx Plans'!$C$30,IF($O66="3T5a",'2018 GTCMHIC 3-Tier Rx Plans'!$D$30,IF($O66="3T6",'2018 GTCMHIC 3-Tier Rx Plans'!$E$30,IF($O66="3T7",'2018 GTCMHIC 3-Tier Rx Plans'!$F$30,IF($O66="3T8",'2018 GTCMHI Medical Plan Rates'!#REF!,IF($O66="3T9",'2018 GTCMHIC 3-Tier Rx Plans'!$G$30,IF($O66="3T10",'2018 GTCMHIC 3-Tier Rx Plans'!$H$30,IF($O66="3T11",'2018 GTCMHIC 3-Tier Rx Plans'!$I$30,IF($O66="3T13",'2018 GTCMHIC 3-Tier Rx Plans'!$J$30,IF($O66="ACA-P",'2018 GTCMHIC Metal Level Plans'!$C$30,IF($O66="ACA-G",'2018 GTCMHIC Metal Level Plans'!$C$35,IF($O66="ACA-S",'2018 GTCMHIC Metal Level Plans'!$C$40,IF($O66="ACA-B",'2018 GTCMHIC Metal Level Plans'!$C$45," ")))))))))))))</f>
        <v>121.97800368</v>
      </c>
      <c r="Y66" s="19">
        <f t="shared" si="2"/>
        <v>599.6952</v>
      </c>
      <c r="Z66" s="97">
        <f>IF($V66="MM1",'2018 GTCMHI Medical Plan Rates'!$S$12,IF($V66="MM2",'2018 GTCMHI Medical Plan Rates'!$S$13,IF($V66="MM3",'2018 GTCMHI Medical Plan Rates'!$S$14,IF($V66="MM4",'2018 GTCMHI Medical Plan Rates'!#REF!,IF($V66="MM5",'2018 GTCMHI Medical Plan Rates'!$S$15,IF($V66="MM6",'2018 GTCMHI Medical Plan Rates'!$S$16,IF($V66="MM7",'2018 GTCMHI Medical Plan Rates'!$S$17,IF($V66="PPO1",'2018 GTCMHI Medical Plan Rates'!$S$8,IF($V66="PPO2",'2018 GTCMHI Medical Plan Rates'!$S$9,IF($V66="PPO3",'2018 GTCMHI Medical Plan Rates'!$S$10,IF($V66="PPOT",'2018 GTCMHI Medical Plan Rates'!$S$11,IF($V66="ACA-P",'2018 GTCMHIC Metal Level Plans'!$D$29,IF($V66="ACA-G",'2018 GTCMHIC Metal Level Plans'!$D$34,IF($V66="ACA-S",'2018 GTCMHIC Metal Level Plans'!$D$39,IF($V66="ACA-B",'2018 GTCMHIC Metal Level Plans'!$D$44," ")))))))))))))))</f>
        <v>1242.074652</v>
      </c>
      <c r="AA66" s="97">
        <f>IF($O66="3T3",'2018 GTCMHIC 3-Tier Rx Plans'!$C$31,IF($O66="3T5a",'2018 GTCMHIC 3-Tier Rx Plans'!$D$31,IF($O66="3T6",'2018 GTCMHIC 3-Tier Rx Plans'!$E$31,IF($O66="3T7",'2018 GTCMHIC 3-Tier Rx Plans'!$F$31,IF($O66="3T8",'2018 GTCMHI Medical Plan Rates'!#REF!,IF($O66="3T9",'2018 GTCMHIC 3-Tier Rx Plans'!$G$31,IF($O66="3T10",'2018 GTCMHIC 3-Tier Rx Plans'!$H$31,IF($O66="3T11",'2018 GTCMHIC 3-Tier Rx Plans'!$I$31,IF($O66="3T13",'2018 GTCMHIC 3-Tier Rx Plans'!$J$31,IF($O66="ACA-P",'2018 GTCMHIC Metal Level Plans'!$D$30,IF($O66="ACA-G",'2018 GTCMHIC Metal Level Plans'!$D$35,IF($O66="ACA-S",'2018 GTCMHIC Metal Level Plans'!$D$40,IF($O66="ACA-B",'2018 GTCMHIC Metal Level Plans'!$D$45," ")))))))))))))</f>
        <v>317.14534800000001</v>
      </c>
      <c r="AB66" s="97">
        <f t="shared" si="3"/>
        <v>1559.22</v>
      </c>
      <c r="AC66" s="23"/>
    </row>
    <row r="67" spans="1:29" s="7" customFormat="1" ht="20.100000000000001" customHeight="1" x14ac:dyDescent="0.2">
      <c r="A67" s="280"/>
      <c r="B67" s="281"/>
      <c r="C67" s="286"/>
      <c r="D67" s="81" t="s">
        <v>358</v>
      </c>
      <c r="E67" s="82" t="s">
        <v>361</v>
      </c>
      <c r="F67" s="82" t="s">
        <v>299</v>
      </c>
      <c r="G67" s="82"/>
      <c r="H67" s="25">
        <v>42370</v>
      </c>
      <c r="I67" s="14">
        <v>5</v>
      </c>
      <c r="J67" s="14">
        <v>35</v>
      </c>
      <c r="K67" s="14">
        <v>70</v>
      </c>
      <c r="L67" s="14">
        <v>10</v>
      </c>
      <c r="M67" s="14">
        <v>70</v>
      </c>
      <c r="N67" s="14">
        <v>140</v>
      </c>
      <c r="O67" s="84" t="s">
        <v>324</v>
      </c>
      <c r="P67" s="84" t="s">
        <v>364</v>
      </c>
      <c r="Q67" s="14" t="s">
        <v>367</v>
      </c>
      <c r="R67" s="14">
        <v>500</v>
      </c>
      <c r="S67" s="14">
        <v>1500</v>
      </c>
      <c r="T67" s="14">
        <v>3000</v>
      </c>
      <c r="U67" s="14">
        <v>9000</v>
      </c>
      <c r="V67" s="84" t="s">
        <v>324</v>
      </c>
      <c r="W67" s="19">
        <f>IF($V67="MM1",'2018 GTCMHI Medical Plan Rates'!$R$12,IF($V67="MM2",'2018 GTCMHI Medical Plan Rates'!$R$13,IF($V67="MM3",'2018 GTCMHI Medical Plan Rates'!$R$14,IF($V67="MM5",'2018 GTCMHI Medical Plan Rates'!$R$15,IF($V67="MM6",'2018 GTCMHI Medical Plan Rates'!$R$16,IF($V67="MM7",'2018 GTCMHI Medical Plan Rates'!$R$17,IF($V67="PPO1",'2018 GTCMHI Medical Plan Rates'!$R$8,IF($V67="PPO2",'2018 GTCMHI Medical Plan Rates'!$R$9,IF($V67="PPO3",'2018 GTCMHI Medical Plan Rates'!$R$10,IF($V67="PPOT",'2018 GTCMHI Medical Plan Rates'!$R$11,IF($V67="ACA-P",'2018 GTCMHIC Metal Level Plans'!$C$29,IF($V67="ACA-G",'2018 GTCMHIC Metal Level Plans'!$C$34,IF($V67="ACA-S",'2018 GTCMHIC Metal Level Plans'!$C$39,IF($V67="ACA-B",'2018 GTCMHIC Metal Level Plans'!$C$44," "))))))))))))))</f>
        <v>415.17149888760002</v>
      </c>
      <c r="X67" s="19">
        <f>IF($O67="3T3",'2018 GTCMHIC 3-Tier Rx Plans'!$C$30,IF($O67="3T5a",'2018 GTCMHIC 3-Tier Rx Plans'!$D$30,IF($O67="3T6",'2018 GTCMHIC 3-Tier Rx Plans'!$E$30,IF($O67="3T7",'2018 GTCMHIC 3-Tier Rx Plans'!$F$30,IF($O67="3T8",'2018 GTCMHI Medical Plan Rates'!#REF!,IF($O67="3T9",'2018 GTCMHIC 3-Tier Rx Plans'!$G$30,IF($O67="3T10",'2018 GTCMHIC 3-Tier Rx Plans'!$H$30,IF($O67="3T11",'2018 GTCMHIC 3-Tier Rx Plans'!$I$30,IF($O67="3T13",'2018 GTCMHIC 3-Tier Rx Plans'!$J$30,IF($O67="ACA-P",'2018 GTCMHIC Metal Level Plans'!$C$30,IF($O67="ACA-G",'2018 GTCMHIC Metal Level Plans'!$C$35,IF($O67="ACA-S",'2018 GTCMHIC Metal Level Plans'!$C$40,IF($O67="ACA-B",'2018 GTCMHIC Metal Level Plans'!$C$45," ")))))))))))))</f>
        <v>106.0078871124</v>
      </c>
      <c r="Y67" s="19">
        <f t="shared" si="2"/>
        <v>521.17938600000002</v>
      </c>
      <c r="Z67" s="19">
        <f>IF($V67="MM1",'2018 GTCMHI Medical Plan Rates'!$S$12,IF($V67="MM2",'2018 GTCMHI Medical Plan Rates'!$S$13,IF($V67="MM3",'2018 GTCMHI Medical Plan Rates'!$S$14,IF($V67="MM4",'2018 GTCMHI Medical Plan Rates'!#REF!,IF($V67="MM5",'2018 GTCMHI Medical Plan Rates'!$S$15,IF($V67="MM6",'2018 GTCMHI Medical Plan Rates'!$S$16,IF($V67="MM7",'2018 GTCMHI Medical Plan Rates'!$S$17,IF($V67="PPO1",'2018 GTCMHI Medical Plan Rates'!$S$8,IF($V67="PPO2",'2018 GTCMHI Medical Plan Rates'!$S$9,IF($V67="PPO3",'2018 GTCMHI Medical Plan Rates'!$S$10,IF($V67="PPOT",'2018 GTCMHI Medical Plan Rates'!$S$11,IF($V67="ACA-P",'2018 GTCMHIC Metal Level Plans'!$D$29,IF($V67="ACA-G",'2018 GTCMHIC Metal Level Plans'!$D$34,IF($V67="ACA-S",'2018 GTCMHIC Metal Level Plans'!$D$39,IF($V67="ACA-B",'2018 GTCMHIC Metal Level Plans'!$D$44," ")))))))))))))))</f>
        <v>1079.4425915364002</v>
      </c>
      <c r="AA67" s="19">
        <f>IF($O67="3T3",'2018 GTCMHIC 3-Tier Rx Plans'!$C$31,IF($O67="3T5a",'2018 GTCMHIC 3-Tier Rx Plans'!$D$31,IF($O67="3T6",'2018 GTCMHIC 3-Tier Rx Plans'!$E$31,IF($O67="3T7",'2018 GTCMHIC 3-Tier Rx Plans'!$F$31,IF($O67="3T8",'2018 GTCMHI Medical Plan Rates'!#REF!,IF($O67="3T9",'2018 GTCMHIC 3-Tier Rx Plans'!$G$31,IF($O67="3T10",'2018 GTCMHIC 3-Tier Rx Plans'!$H$31,IF($O67="3T11",'2018 GTCMHIC 3-Tier Rx Plans'!$I$31,IF($O67="3T13",'2018 GTCMHIC 3-Tier Rx Plans'!$J$31,IF($O67="ACA-P",'2018 GTCMHIC Metal Level Plans'!$D$30,IF($O67="ACA-G",'2018 GTCMHIC Metal Level Plans'!$D$35,IF($O67="ACA-S",'2018 GTCMHIC Metal Level Plans'!$D$40,IF($O67="ACA-B",'2018 GTCMHIC Metal Level Plans'!$D$45," ")))))))))))))</f>
        <v>275.61966246360004</v>
      </c>
      <c r="AB67" s="19">
        <f t="shared" si="3"/>
        <v>1355.0622540000002</v>
      </c>
      <c r="AC67" s="23"/>
    </row>
    <row r="68" spans="1:29" s="7" customFormat="1" ht="20.100000000000001" customHeight="1" x14ac:dyDescent="0.2">
      <c r="A68" s="280"/>
      <c r="B68" s="281"/>
      <c r="C68" s="286"/>
      <c r="D68" s="81" t="s">
        <v>359</v>
      </c>
      <c r="E68" s="82" t="s">
        <v>362</v>
      </c>
      <c r="F68" s="82" t="s">
        <v>299</v>
      </c>
      <c r="G68" s="82"/>
      <c r="H68" s="25">
        <v>42370</v>
      </c>
      <c r="I68" s="14">
        <v>5</v>
      </c>
      <c r="J68" s="14">
        <v>35</v>
      </c>
      <c r="K68" s="14">
        <v>70</v>
      </c>
      <c r="L68" s="14">
        <v>10</v>
      </c>
      <c r="M68" s="14">
        <v>70</v>
      </c>
      <c r="N68" s="14">
        <v>140</v>
      </c>
      <c r="O68" s="84" t="s">
        <v>366</v>
      </c>
      <c r="P68" s="84" t="s">
        <v>365</v>
      </c>
      <c r="Q68" s="14" t="s">
        <v>368</v>
      </c>
      <c r="R68" s="14">
        <v>1300</v>
      </c>
      <c r="S68" s="14">
        <v>2600</v>
      </c>
      <c r="T68" s="14">
        <v>3000</v>
      </c>
      <c r="U68" s="14">
        <v>6000</v>
      </c>
      <c r="V68" s="84" t="s">
        <v>366</v>
      </c>
      <c r="W68" s="19">
        <f>IF($V68="MM1",'2018 GTCMHI Medical Plan Rates'!$R$12,IF($V68="MM2",'2018 GTCMHI Medical Plan Rates'!$R$13,IF($V68="MM3",'2018 GTCMHI Medical Plan Rates'!$R$14,IF($V68="MM5",'2018 GTCMHI Medical Plan Rates'!$R$15,IF($V68="MM6",'2018 GTCMHI Medical Plan Rates'!$R$16,IF($V68="MM7",'2018 GTCMHI Medical Plan Rates'!$R$17,IF($V68="PPO1",'2018 GTCMHI Medical Plan Rates'!$R$8,IF($V68="PPO2",'2018 GTCMHI Medical Plan Rates'!$R$9,IF($V68="PPO3",'2018 GTCMHI Medical Plan Rates'!$R$10,IF($V68="PPOT",'2018 GTCMHI Medical Plan Rates'!$R$11,IF($V68="ACA-P",'2018 GTCMHIC Metal Level Plans'!$C$29,IF($V68="ACA-G",'2018 GTCMHIC Metal Level Plans'!$C$34,IF($V68="ACA-S",'2018 GTCMHIC Metal Level Plans'!$C$39,IF($V68="ACA-B",'2018 GTCMHIC Metal Level Plans'!$C$44," "))))))))))))))</f>
        <v>332.18092544000001</v>
      </c>
      <c r="X68" s="19">
        <f>IF($O68="3T3",'2018 GTCMHIC 3-Tier Rx Plans'!$C$30,IF($O68="3T5a",'2018 GTCMHIC 3-Tier Rx Plans'!$D$30,IF($O68="3T6",'2018 GTCMHIC 3-Tier Rx Plans'!$E$30,IF($O68="3T7",'2018 GTCMHIC 3-Tier Rx Plans'!$F$30,IF($O68="3T8",'2018 GTCMHI Medical Plan Rates'!#REF!,IF($O68="3T9",'2018 GTCMHIC 3-Tier Rx Plans'!$G$30,IF($O68="3T10",'2018 GTCMHIC 3-Tier Rx Plans'!$H$30,IF($O68="3T11",'2018 GTCMHIC 3-Tier Rx Plans'!$I$30,IF($O68="3T13",'2018 GTCMHIC 3-Tier Rx Plans'!$J$30,IF($O68="ACA-P",'2018 GTCMHIC Metal Level Plans'!$C$30,IF($O68="ACA-G",'2018 GTCMHIC Metal Level Plans'!$C$35,IF($O68="ACA-S",'2018 GTCMHIC Metal Level Plans'!$C$40,IF($O68="ACA-B",'2018 GTCMHIC Metal Level Plans'!$C$45," ")))))))))))))</f>
        <v>84.817474559999994</v>
      </c>
      <c r="Y68" s="19">
        <f t="shared" si="2"/>
        <v>416.9984</v>
      </c>
      <c r="Z68" s="19">
        <f>IF($V68="MM1",'2018 GTCMHI Medical Plan Rates'!$S$12,IF($V68="MM2",'2018 GTCMHI Medical Plan Rates'!$S$13,IF($V68="MM3",'2018 GTCMHI Medical Plan Rates'!$S$14,IF($V68="MM4",'2018 GTCMHI Medical Plan Rates'!#REF!,IF($V68="MM5",'2018 GTCMHI Medical Plan Rates'!$S$15,IF($V68="MM6",'2018 GTCMHI Medical Plan Rates'!$S$16,IF($V68="MM7",'2018 GTCMHI Medical Plan Rates'!$S$17,IF($V68="PPO1",'2018 GTCMHI Medical Plan Rates'!$S$8,IF($V68="PPO2",'2018 GTCMHI Medical Plan Rates'!$S$9,IF($V68="PPO3",'2018 GTCMHI Medical Plan Rates'!$S$10,IF($V68="PPOT",'2018 GTCMHI Medical Plan Rates'!$S$11,IF($V68="ACA-P",'2018 GTCMHIC Metal Level Plans'!$D$29,IF($V68="ACA-G",'2018 GTCMHIC Metal Level Plans'!$D$34,IF($V68="ACA-S",'2018 GTCMHIC Metal Level Plans'!$D$39,IF($V68="ACA-B",'2018 GTCMHIC Metal Level Plans'!$D$44," ")))))))))))))))</f>
        <v>863.65715072</v>
      </c>
      <c r="AA68" s="19">
        <f>IF($O68="3T3",'2018 GTCMHIC 3-Tier Rx Plans'!$C$31,IF($O68="3T5a",'2018 GTCMHIC 3-Tier Rx Plans'!$D$31,IF($O68="3T6",'2018 GTCMHIC 3-Tier Rx Plans'!$E$31,IF($O68="3T7",'2018 GTCMHIC 3-Tier Rx Plans'!$F$31,IF($O68="3T8",'2018 GTCMHI Medical Plan Rates'!#REF!,IF($O68="3T9",'2018 GTCMHIC 3-Tier Rx Plans'!$G$31,IF($O68="3T10",'2018 GTCMHIC 3-Tier Rx Plans'!$H$31,IF($O68="3T11",'2018 GTCMHIC 3-Tier Rx Plans'!$I$31,IF($O68="3T13",'2018 GTCMHIC 3-Tier Rx Plans'!$J$31,IF($O68="ACA-P",'2018 GTCMHIC Metal Level Plans'!$D$30,IF($O68="ACA-G",'2018 GTCMHIC Metal Level Plans'!$D$35,IF($O68="ACA-S",'2018 GTCMHIC Metal Level Plans'!$D$40,IF($O68="ACA-B",'2018 GTCMHIC Metal Level Plans'!$D$45," ")))))))))))))</f>
        <v>220.52204928</v>
      </c>
      <c r="AB68" s="19">
        <f t="shared" si="3"/>
        <v>1084.1792</v>
      </c>
      <c r="AC68" s="23"/>
    </row>
    <row r="69" spans="1:29" s="7" customFormat="1" ht="20.100000000000001" customHeight="1" x14ac:dyDescent="0.2">
      <c r="A69" s="280"/>
      <c r="B69" s="281"/>
      <c r="C69" s="287"/>
      <c r="D69" s="81" t="s">
        <v>360</v>
      </c>
      <c r="E69" s="82" t="s">
        <v>363</v>
      </c>
      <c r="F69" s="82" t="s">
        <v>299</v>
      </c>
      <c r="G69" s="82" t="s">
        <v>340</v>
      </c>
      <c r="H69" s="25">
        <v>42370</v>
      </c>
      <c r="I69" s="14">
        <v>5</v>
      </c>
      <c r="J69" s="14">
        <v>35</v>
      </c>
      <c r="K69" s="14">
        <v>70</v>
      </c>
      <c r="L69" s="14">
        <v>10</v>
      </c>
      <c r="M69" s="14">
        <v>70</v>
      </c>
      <c r="N69" s="14">
        <v>140</v>
      </c>
      <c r="O69" s="84" t="s">
        <v>342</v>
      </c>
      <c r="P69" s="84" t="s">
        <v>341</v>
      </c>
      <c r="Q69" s="93">
        <v>0.2</v>
      </c>
      <c r="R69" s="64">
        <v>3500</v>
      </c>
      <c r="S69" s="64">
        <v>7000</v>
      </c>
      <c r="T69" s="14">
        <v>6350</v>
      </c>
      <c r="U69" s="14">
        <v>12700</v>
      </c>
      <c r="V69" s="84" t="s">
        <v>342</v>
      </c>
      <c r="W69" s="97">
        <f>IF($V69="MM1",'2018 GTCMHI Medical Plan Rates'!$R$12,IF($V69="MM2",'2018 GTCMHI Medical Plan Rates'!$R$13,IF($V69="MM3",'2018 GTCMHI Medical Plan Rates'!$R$14,IF($V69="MM5",'2018 GTCMHI Medical Plan Rates'!$R$15,IF($V69="MM6",'2018 GTCMHI Medical Plan Rates'!$R$16,IF($V69="MM7",'2018 GTCMHI Medical Plan Rates'!$R$17,IF($V69="PPO1",'2018 GTCMHI Medical Plan Rates'!$R$8,IF($V69="PPO2",'2018 GTCMHI Medical Plan Rates'!$R$9,IF($V69="PPO3",'2018 GTCMHI Medical Plan Rates'!$R$10,IF($V69="PPOT",'2018 GTCMHI Medical Plan Rates'!$R$11,IF($V69="ACA-P",'2018 GTCMHIC Metal Level Plans'!$C$29,IF($V69="ACA-G",'2018 GTCMHIC Metal Level Plans'!$C$34,IF($V69="ACA-S",'2018 GTCMHIC Metal Level Plans'!$C$39,IF($V69="ACA-B",'2018 GTCMHIC Metal Level Plans'!$C$44," "))))))))))))))</f>
        <v>264.47056272000003</v>
      </c>
      <c r="X69" s="97">
        <f>IF($O69="3T3",'2018 GTCMHIC 3-Tier Rx Plans'!$C$30,IF($O69="3T5a",'2018 GTCMHIC 3-Tier Rx Plans'!$D$30,IF($O69="3T6",'2018 GTCMHIC 3-Tier Rx Plans'!$E$30,IF($O69="3T7",'2018 GTCMHIC 3-Tier Rx Plans'!$F$30,IF($O69="3T8",'2018 GTCMHI Medical Plan Rates'!#REF!,IF($O69="3T9",'2018 GTCMHIC 3-Tier Rx Plans'!$G$30,IF($O69="3T10",'2018 GTCMHIC 3-Tier Rx Plans'!$H$30,IF($O69="3T11",'2018 GTCMHIC 3-Tier Rx Plans'!$I$30,IF($O69="3T13",'2018 GTCMHIC 3-Tier Rx Plans'!$J$30,IF($O69="ACA-P",'2018 GTCMHIC Metal Level Plans'!$C$30,IF($O69="ACA-G",'2018 GTCMHIC Metal Level Plans'!$C$35,IF($O69="ACA-S",'2018 GTCMHIC Metal Level Plans'!$C$40,IF($O69="ACA-B",'2018 GTCMHIC Metal Level Plans'!$C$45," ")))))))))))))</f>
        <v>67.528637280000012</v>
      </c>
      <c r="Y69" s="97">
        <f t="shared" si="2"/>
        <v>331.99920000000003</v>
      </c>
      <c r="Z69" s="97">
        <f>IF($V69="MM1",'2018 GTCMHI Medical Plan Rates'!$S$12,IF($V69="MM2",'2018 GTCMHI Medical Plan Rates'!$S$13,IF($V69="MM3",'2018 GTCMHI Medical Plan Rates'!$S$14,IF($V69="MM4",'2018 GTCMHI Medical Plan Rates'!#REF!,IF($V69="MM5",'2018 GTCMHI Medical Plan Rates'!$S$15,IF($V69="MM6",'2018 GTCMHI Medical Plan Rates'!$S$16,IF($V69="MM7",'2018 GTCMHI Medical Plan Rates'!$S$17,IF($V69="PPO1",'2018 GTCMHI Medical Plan Rates'!$S$8,IF($V69="PPO2",'2018 GTCMHI Medical Plan Rates'!$S$9,IF($V69="PPO3",'2018 GTCMHI Medical Plan Rates'!$S$10,IF($V69="PPOT",'2018 GTCMHI Medical Plan Rates'!$S$11,IF($V69="ACA-P",'2018 GTCMHIC Metal Level Plans'!$D$29,IF($V69="ACA-G",'2018 GTCMHIC Metal Level Plans'!$D$34,IF($V69="ACA-S",'2018 GTCMHIC Metal Level Plans'!$D$39,IF($V69="ACA-B",'2018 GTCMHIC Metal Level Plans'!$D$44," ")))))))))))))))</f>
        <v>687.6168353600001</v>
      </c>
      <c r="AA69" s="97">
        <f>IF($O69="3T3",'2018 GTCMHIC 3-Tier Rx Plans'!$C$31,IF($O69="3T5a",'2018 GTCMHIC 3-Tier Rx Plans'!$D$31,IF($O69="3T6",'2018 GTCMHIC 3-Tier Rx Plans'!$E$31,IF($O69="3T7",'2018 GTCMHIC 3-Tier Rx Plans'!$F$31,IF($O69="3T8",'2018 GTCMHI Medical Plan Rates'!#REF!,IF($O69="3T9",'2018 GTCMHIC 3-Tier Rx Plans'!$G$31,IF($O69="3T10",'2018 GTCMHIC 3-Tier Rx Plans'!$H$31,IF($O69="3T11",'2018 GTCMHIC 3-Tier Rx Plans'!$I$31,IF($O69="3T13",'2018 GTCMHIC 3-Tier Rx Plans'!$J$31,IF($O69="ACA-P",'2018 GTCMHIC Metal Level Plans'!$D$30,IF($O69="ACA-G",'2018 GTCMHIC Metal Level Plans'!$D$35,IF($O69="ACA-S",'2018 GTCMHIC Metal Level Plans'!$D$40,IF($O69="ACA-B",'2018 GTCMHIC Metal Level Plans'!$D$45," ")))))))))))))</f>
        <v>175.57276464</v>
      </c>
      <c r="AB69" s="97">
        <f t="shared" si="3"/>
        <v>863.18960000000015</v>
      </c>
      <c r="AC69" s="23"/>
    </row>
    <row r="70" spans="1:29" s="7" customFormat="1" ht="20.100000000000001" customHeight="1" x14ac:dyDescent="0.2">
      <c r="A70" s="280"/>
      <c r="B70" s="281"/>
      <c r="C70" s="285" t="s">
        <v>110</v>
      </c>
      <c r="D70" s="77" t="s">
        <v>232</v>
      </c>
      <c r="E70" s="78" t="s">
        <v>296</v>
      </c>
      <c r="F70" s="78" t="s">
        <v>300</v>
      </c>
      <c r="G70" s="78" t="s">
        <v>158</v>
      </c>
      <c r="H70" s="25">
        <v>40544</v>
      </c>
      <c r="I70" s="14">
        <v>5</v>
      </c>
      <c r="J70" s="14">
        <v>20</v>
      </c>
      <c r="K70" s="14">
        <v>35</v>
      </c>
      <c r="L70" s="14">
        <v>10</v>
      </c>
      <c r="M70" s="14">
        <v>40</v>
      </c>
      <c r="N70" s="14">
        <v>70</v>
      </c>
      <c r="O70" s="14" t="s">
        <v>67</v>
      </c>
      <c r="P70" s="18" t="s">
        <v>82</v>
      </c>
      <c r="Q70" s="14">
        <v>10</v>
      </c>
      <c r="R70" s="14" t="s">
        <v>30</v>
      </c>
      <c r="S70" s="14" t="s">
        <v>30</v>
      </c>
      <c r="T70" s="14" t="s">
        <v>30</v>
      </c>
      <c r="U70" s="14" t="s">
        <v>30</v>
      </c>
      <c r="V70" s="18" t="s">
        <v>53</v>
      </c>
      <c r="W70" s="19">
        <f>IF($V70="MM1",'2018 GTCMHI Medical Plan Rates'!$R$12,IF($V70="MM2",'2018 GTCMHI Medical Plan Rates'!$R$13,IF($V70="MM3",'2018 GTCMHI Medical Plan Rates'!$R$14,IF($V70="MM5",'2018 GTCMHI Medical Plan Rates'!$R$15,IF($V70="MM6",'2018 GTCMHI Medical Plan Rates'!$R$16,IF($V70="MM7",'2018 GTCMHI Medical Plan Rates'!$R$17,IF($V70="PPO1",'2018 GTCMHI Medical Plan Rates'!$R$8,IF($V70="PPO2",'2018 GTCMHI Medical Plan Rates'!$R$9,IF($V70="PPO3",'2018 GTCMHI Medical Plan Rates'!$R$10,IF($V70="PPOT",'2018 GTCMHI Medical Plan Rates'!$R$11,IF($V70="ACA-P",'2018 GTCMHIC Metal Level Plans'!$C$29,IF($V70="ACA-G",'2018 GTCMHIC Metal Level Plans'!$C$34,IF($V70="ACA-S",'2018 GTCMHIC Metal Level Plans'!$C$39,IF($V70="ACA-B",'2018 GTCMHIC Metal Level Plans'!$C$44," "))))))))))))))</f>
        <v>700.39</v>
      </c>
      <c r="X70" s="19">
        <f>IF($O70="3T3",'2018 GTCMHIC 3-Tier Rx Plans'!$C$30,IF($O70="3T5a",'2018 GTCMHIC 3-Tier Rx Plans'!$D$30,IF($O70="3T6",'2018 GTCMHIC 3-Tier Rx Plans'!$E$30,IF($O70="3T7",'2018 GTCMHIC 3-Tier Rx Plans'!$F$30,IF($O70="3T8",'2018 GTCMHI Medical Plan Rates'!#REF!,IF($O70="3T9",'2018 GTCMHIC 3-Tier Rx Plans'!$G$30,IF($O70="3T10",'2018 GTCMHIC 3-Tier Rx Plans'!$H$30,IF($O70="3T11",'2018 GTCMHIC 3-Tier Rx Plans'!$I$30,IF($O70="3T13",'2018 GTCMHIC 3-Tier Rx Plans'!$J$30,IF($O70="ACA-P",'2018 GTCMHIC Metal Level Plans'!$C$30,IF($O70="ACA-G",'2018 GTCMHIC Metal Level Plans'!$C$35,IF($O70="ACA-S",'2018 GTCMHIC Metal Level Plans'!$C$40,IF($O70="ACA-B",'2018 GTCMHIC Metal Level Plans'!$C$45," ")))))))))))))</f>
        <v>177.13</v>
      </c>
      <c r="Y70" s="19">
        <f t="shared" si="2"/>
        <v>877.52</v>
      </c>
      <c r="Z70" s="19">
        <f>IF($V70="MM1",'2018 GTCMHI Medical Plan Rates'!$S$12,IF($V70="MM2",'2018 GTCMHI Medical Plan Rates'!$S$13,IF($V70="MM3",'2018 GTCMHI Medical Plan Rates'!$S$14,IF($V70="MM4",'2018 GTCMHI Medical Plan Rates'!#REF!,IF($V70="MM5",'2018 GTCMHI Medical Plan Rates'!$S$15,IF($V70="MM6",'2018 GTCMHI Medical Plan Rates'!$S$16,IF($V70="MM7",'2018 GTCMHI Medical Plan Rates'!$S$17,IF($V70="PPO1",'2018 GTCMHI Medical Plan Rates'!$S$8,IF($V70="PPO2",'2018 GTCMHI Medical Plan Rates'!$S$9,IF($V70="PPO3",'2018 GTCMHI Medical Plan Rates'!$S$10,IF($V70="PPOT",'2018 GTCMHI Medical Plan Rates'!$S$11,IF($V70="ACA-P",'2018 GTCMHIC Metal Level Plans'!$D$29,IF($V70="ACA-G",'2018 GTCMHIC Metal Level Plans'!$D$34,IF($V70="ACA-S",'2018 GTCMHIC Metal Level Plans'!$D$39,IF($V70="ACA-B",'2018 GTCMHIC Metal Level Plans'!$D$44," ")))))))))))))))</f>
        <v>1515.96</v>
      </c>
      <c r="AA70" s="19">
        <f>IF($O70="3T3",'2018 GTCMHIC 3-Tier Rx Plans'!$C$31,IF($O70="3T5a",'2018 GTCMHIC 3-Tier Rx Plans'!$D$31,IF($O70="3T6",'2018 GTCMHIC 3-Tier Rx Plans'!$E$31,IF($O70="3T7",'2018 GTCMHIC 3-Tier Rx Plans'!$F$31,IF($O70="3T8",'2018 GTCMHI Medical Plan Rates'!#REF!,IF($O70="3T9",'2018 GTCMHIC 3-Tier Rx Plans'!$G$31,IF($O70="3T10",'2018 GTCMHIC 3-Tier Rx Plans'!$H$31,IF($O70="3T11",'2018 GTCMHIC 3-Tier Rx Plans'!$I$31,IF($O70="3T13",'2018 GTCMHIC 3-Tier Rx Plans'!$J$31,IF($O70="ACA-P",'2018 GTCMHIC Metal Level Plans'!$D$30,IF($O70="ACA-G",'2018 GTCMHIC Metal Level Plans'!$D$35,IF($O70="ACA-S",'2018 GTCMHIC Metal Level Plans'!$D$40,IF($O70="ACA-B",'2018 GTCMHIC Metal Level Plans'!$D$45," ")))))))))))))</f>
        <v>383.97</v>
      </c>
      <c r="AB70" s="19">
        <f t="shared" si="3"/>
        <v>1899.93</v>
      </c>
      <c r="AC70" s="23"/>
    </row>
    <row r="71" spans="1:29" s="7" customFormat="1" ht="20.100000000000001" customHeight="1" x14ac:dyDescent="0.2">
      <c r="A71" s="280"/>
      <c r="B71" s="281"/>
      <c r="C71" s="286"/>
      <c r="D71" s="77" t="s">
        <v>48</v>
      </c>
      <c r="E71" s="78" t="s">
        <v>298</v>
      </c>
      <c r="F71" s="78" t="s">
        <v>300</v>
      </c>
      <c r="G71" s="78" t="s">
        <v>310</v>
      </c>
      <c r="H71" s="25">
        <v>40544</v>
      </c>
      <c r="I71" s="14">
        <v>5</v>
      </c>
      <c r="J71" s="14">
        <v>20</v>
      </c>
      <c r="K71" s="14">
        <v>35</v>
      </c>
      <c r="L71" s="14">
        <v>10</v>
      </c>
      <c r="M71" s="14">
        <v>40</v>
      </c>
      <c r="N71" s="14">
        <v>70</v>
      </c>
      <c r="O71" s="14" t="s">
        <v>67</v>
      </c>
      <c r="P71" s="18" t="s">
        <v>75</v>
      </c>
      <c r="Q71" s="14" t="s">
        <v>30</v>
      </c>
      <c r="R71" s="14">
        <v>100</v>
      </c>
      <c r="S71" s="14">
        <v>200</v>
      </c>
      <c r="T71" s="14">
        <v>200</v>
      </c>
      <c r="U71" s="14">
        <v>400</v>
      </c>
      <c r="V71" s="18" t="s">
        <v>57</v>
      </c>
      <c r="W71" s="19">
        <f>IF($V71="MM1",'2018 GTCMHI Medical Plan Rates'!$R$12,IF($V71="MM2",'2018 GTCMHI Medical Plan Rates'!$R$13,IF($V71="MM3",'2018 GTCMHI Medical Plan Rates'!$R$14,IF($V71="MM5",'2018 GTCMHI Medical Plan Rates'!$R$15,IF($V71="MM6",'2018 GTCMHI Medical Plan Rates'!$R$16,IF($V71="MM7",'2018 GTCMHI Medical Plan Rates'!$R$17,IF($V71="PPO1",'2018 GTCMHI Medical Plan Rates'!$R$8,IF($V71="PPO2",'2018 GTCMHI Medical Plan Rates'!$R$9,IF($V71="PPO3",'2018 GTCMHI Medical Plan Rates'!$R$10,IF($V71="PPOT",'2018 GTCMHI Medical Plan Rates'!$R$11,IF($V71="ACA-P",'2018 GTCMHIC Metal Level Plans'!$C$29,IF($V71="ACA-G",'2018 GTCMHIC Metal Level Plans'!$C$34,IF($V71="ACA-S",'2018 GTCMHIC Metal Level Plans'!$C$39,IF($V71="ACA-B",'2018 GTCMHIC Metal Level Plans'!$C$44," "))))))))))))))</f>
        <v>714.57</v>
      </c>
      <c r="X71" s="19">
        <f>IF($O71="3T3",'2018 GTCMHIC 3-Tier Rx Plans'!$C$30,IF($O71="3T5a",'2018 GTCMHIC 3-Tier Rx Plans'!$D$30,IF($O71="3T6",'2018 GTCMHIC 3-Tier Rx Plans'!$E$30,IF($O71="3T7",'2018 GTCMHIC 3-Tier Rx Plans'!$F$30,IF($O71="3T8",'2018 GTCMHI Medical Plan Rates'!#REF!,IF($O71="3T9",'2018 GTCMHIC 3-Tier Rx Plans'!$G$30,IF($O71="3T10",'2018 GTCMHIC 3-Tier Rx Plans'!$H$30,IF($O71="3T11",'2018 GTCMHIC 3-Tier Rx Plans'!$I$30,IF($O71="3T13",'2018 GTCMHIC 3-Tier Rx Plans'!$J$30,IF($O71="ACA-P",'2018 GTCMHIC Metal Level Plans'!$C$30,IF($O71="ACA-G",'2018 GTCMHIC Metal Level Plans'!$C$35,IF($O71="ACA-S",'2018 GTCMHIC Metal Level Plans'!$C$40,IF($O71="ACA-B",'2018 GTCMHIC Metal Level Plans'!$C$45," ")))))))))))))</f>
        <v>177.13</v>
      </c>
      <c r="Y71" s="19">
        <f t="shared" ref="Y71:Y95" si="4">+W71+X71</f>
        <v>891.7</v>
      </c>
      <c r="Z71" s="19">
        <f>IF($V71="MM1",'2018 GTCMHI Medical Plan Rates'!$S$12,IF($V71="MM2",'2018 GTCMHI Medical Plan Rates'!$S$13,IF($V71="MM3",'2018 GTCMHI Medical Plan Rates'!$S$14,IF($V71="MM4",'2018 GTCMHI Medical Plan Rates'!#REF!,IF($V71="MM5",'2018 GTCMHI Medical Plan Rates'!$S$15,IF($V71="MM6",'2018 GTCMHI Medical Plan Rates'!$S$16,IF($V71="MM7",'2018 GTCMHI Medical Plan Rates'!$S$17,IF($V71="PPO1",'2018 GTCMHI Medical Plan Rates'!$S$8,IF($V71="PPO2",'2018 GTCMHI Medical Plan Rates'!$S$9,IF($V71="PPO3",'2018 GTCMHI Medical Plan Rates'!$S$10,IF($V71="PPOT",'2018 GTCMHI Medical Plan Rates'!$S$11,IF($V71="ACA-P",'2018 GTCMHIC Metal Level Plans'!$D$29,IF($V71="ACA-G",'2018 GTCMHIC Metal Level Plans'!$D$34,IF($V71="ACA-S",'2018 GTCMHIC Metal Level Plans'!$D$39,IF($V71="ACA-B",'2018 GTCMHIC Metal Level Plans'!$D$44," ")))))))))))))))</f>
        <v>1548.8</v>
      </c>
      <c r="AA71" s="19">
        <f>IF($O71="3T3",'2018 GTCMHIC 3-Tier Rx Plans'!$C$31,IF($O71="3T5a",'2018 GTCMHIC 3-Tier Rx Plans'!$D$31,IF($O71="3T6",'2018 GTCMHIC 3-Tier Rx Plans'!$E$31,IF($O71="3T7",'2018 GTCMHIC 3-Tier Rx Plans'!$F$31,IF($O71="3T8",'2018 GTCMHI Medical Plan Rates'!#REF!,IF($O71="3T9",'2018 GTCMHIC 3-Tier Rx Plans'!$G$31,IF($O71="3T10",'2018 GTCMHIC 3-Tier Rx Plans'!$H$31,IF($O71="3T11",'2018 GTCMHIC 3-Tier Rx Plans'!$I$31,IF($O71="3T13",'2018 GTCMHIC 3-Tier Rx Plans'!$J$31,IF($O71="ACA-P",'2018 GTCMHIC Metal Level Plans'!$D$30,IF($O71="ACA-G",'2018 GTCMHIC Metal Level Plans'!$D$35,IF($O71="ACA-S",'2018 GTCMHIC Metal Level Plans'!$D$40,IF($O71="ACA-B",'2018 GTCMHIC Metal Level Plans'!$D$45," ")))))))))))))</f>
        <v>383.97</v>
      </c>
      <c r="AB71" s="19">
        <f t="shared" ref="AB71:AB95" si="5">+Z71+AA71</f>
        <v>1932.77</v>
      </c>
      <c r="AC71" s="23"/>
    </row>
    <row r="72" spans="1:29" s="7" customFormat="1" ht="20.100000000000001" customHeight="1" x14ac:dyDescent="0.2">
      <c r="A72" s="280"/>
      <c r="B72" s="281"/>
      <c r="C72" s="286"/>
      <c r="D72" s="81" t="s">
        <v>357</v>
      </c>
      <c r="E72" s="82" t="s">
        <v>280</v>
      </c>
      <c r="F72" s="82" t="s">
        <v>300</v>
      </c>
      <c r="G72" s="82" t="s">
        <v>160</v>
      </c>
      <c r="H72" s="25">
        <v>42370</v>
      </c>
      <c r="I72" s="14">
        <v>10</v>
      </c>
      <c r="J72" s="14">
        <v>30</v>
      </c>
      <c r="K72" s="14">
        <v>50</v>
      </c>
      <c r="L72" s="14">
        <v>20</v>
      </c>
      <c r="M72" s="14">
        <v>60</v>
      </c>
      <c r="N72" s="14">
        <v>100</v>
      </c>
      <c r="O72" s="84" t="s">
        <v>116</v>
      </c>
      <c r="P72" s="84" t="s">
        <v>150</v>
      </c>
      <c r="Q72" s="14" t="s">
        <v>337</v>
      </c>
      <c r="R72" s="14" t="s">
        <v>30</v>
      </c>
      <c r="S72" s="14" t="s">
        <v>30</v>
      </c>
      <c r="T72" s="14">
        <v>2000</v>
      </c>
      <c r="U72" s="14">
        <v>6000</v>
      </c>
      <c r="V72" s="84" t="s">
        <v>116</v>
      </c>
      <c r="W72" s="97">
        <f>IF($V72="MM1",'2018 GTCMHI Medical Plan Rates'!$R$12,IF($V72="MM2",'2018 GTCMHI Medical Plan Rates'!$R$13,IF($V72="MM3",'2018 GTCMHI Medical Plan Rates'!$R$14,IF($V72="MM5",'2018 GTCMHI Medical Plan Rates'!$R$15,IF($V72="MM6",'2018 GTCMHI Medical Plan Rates'!$R$16,IF($V72="MM7",'2018 GTCMHI Medical Plan Rates'!$R$17,IF($V72="PPO1",'2018 GTCMHI Medical Plan Rates'!$R$8,IF($V72="PPO2",'2018 GTCMHI Medical Plan Rates'!$R$9,IF($V72="PPO3",'2018 GTCMHI Medical Plan Rates'!$R$10,IF($V72="PPOT",'2018 GTCMHI Medical Plan Rates'!$R$11,IF($V72="ACA-P",'2018 GTCMHIC Metal Level Plans'!$C$29,IF($V72="ACA-G",'2018 GTCMHIC Metal Level Plans'!$C$34,IF($V72="ACA-S",'2018 GTCMHIC Metal Level Plans'!$C$39,IF($V72="ACA-B",'2018 GTCMHIC Metal Level Plans'!$C$44," "))))))))))))))</f>
        <v>477.71719631999997</v>
      </c>
      <c r="X72" s="97">
        <f>IF($O72="3T3",'2018 GTCMHIC 3-Tier Rx Plans'!$C$30,IF($O72="3T5a",'2018 GTCMHIC 3-Tier Rx Plans'!$D$30,IF($O72="3T6",'2018 GTCMHIC 3-Tier Rx Plans'!$E$30,IF($O72="3T7",'2018 GTCMHIC 3-Tier Rx Plans'!$F$30,IF($O72="3T8",'2018 GTCMHI Medical Plan Rates'!#REF!,IF($O72="3T9",'2018 GTCMHIC 3-Tier Rx Plans'!$G$30,IF($O72="3T10",'2018 GTCMHIC 3-Tier Rx Plans'!$H$30,IF($O72="3T11",'2018 GTCMHIC 3-Tier Rx Plans'!$I$30,IF($O72="3T13",'2018 GTCMHIC 3-Tier Rx Plans'!$J$30,IF($O72="ACA-P",'2018 GTCMHIC Metal Level Plans'!$C$30,IF($O72="ACA-G",'2018 GTCMHIC Metal Level Plans'!$C$35,IF($O72="ACA-S",'2018 GTCMHIC Metal Level Plans'!$C$40,IF($O72="ACA-B",'2018 GTCMHIC Metal Level Plans'!$C$45," ")))))))))))))</f>
        <v>121.97800368</v>
      </c>
      <c r="Y72" s="19">
        <f t="shared" si="4"/>
        <v>599.6952</v>
      </c>
      <c r="Z72" s="97">
        <f>IF($V72="MM1",'2018 GTCMHI Medical Plan Rates'!$S$12,IF($V72="MM2",'2018 GTCMHI Medical Plan Rates'!$S$13,IF($V72="MM3",'2018 GTCMHI Medical Plan Rates'!$S$14,IF($V72="MM4",'2018 GTCMHI Medical Plan Rates'!#REF!,IF($V72="MM5",'2018 GTCMHI Medical Plan Rates'!$S$15,IF($V72="MM6",'2018 GTCMHI Medical Plan Rates'!$S$16,IF($V72="MM7",'2018 GTCMHI Medical Plan Rates'!$S$17,IF($V72="PPO1",'2018 GTCMHI Medical Plan Rates'!$S$8,IF($V72="PPO2",'2018 GTCMHI Medical Plan Rates'!$S$9,IF($V72="PPO3",'2018 GTCMHI Medical Plan Rates'!$S$10,IF($V72="PPOT",'2018 GTCMHI Medical Plan Rates'!$S$11,IF($V72="ACA-P",'2018 GTCMHIC Metal Level Plans'!$D$29,IF($V72="ACA-G",'2018 GTCMHIC Metal Level Plans'!$D$34,IF($V72="ACA-S",'2018 GTCMHIC Metal Level Plans'!$D$39,IF($V72="ACA-B",'2018 GTCMHIC Metal Level Plans'!$D$44," ")))))))))))))))</f>
        <v>1242.074652</v>
      </c>
      <c r="AA72" s="97">
        <f>IF($O72="3T3",'2018 GTCMHIC 3-Tier Rx Plans'!$C$31,IF($O72="3T5a",'2018 GTCMHIC 3-Tier Rx Plans'!$D$31,IF($O72="3T6",'2018 GTCMHIC 3-Tier Rx Plans'!$E$31,IF($O72="3T7",'2018 GTCMHIC 3-Tier Rx Plans'!$F$31,IF($O72="3T8",'2018 GTCMHI Medical Plan Rates'!#REF!,IF($O72="3T9",'2018 GTCMHIC 3-Tier Rx Plans'!$G$31,IF($O72="3T10",'2018 GTCMHIC 3-Tier Rx Plans'!$H$31,IF($O72="3T11",'2018 GTCMHIC 3-Tier Rx Plans'!$I$31,IF($O72="3T13",'2018 GTCMHIC 3-Tier Rx Plans'!$J$31,IF($O72="ACA-P",'2018 GTCMHIC Metal Level Plans'!$D$30,IF($O72="ACA-G",'2018 GTCMHIC Metal Level Plans'!$D$35,IF($O72="ACA-S",'2018 GTCMHIC Metal Level Plans'!$D$40,IF($O72="ACA-B",'2018 GTCMHIC Metal Level Plans'!$D$45," ")))))))))))))</f>
        <v>317.14534800000001</v>
      </c>
      <c r="AB72" s="97">
        <f t="shared" si="5"/>
        <v>1559.22</v>
      </c>
      <c r="AC72" s="23"/>
    </row>
    <row r="73" spans="1:29" s="7" customFormat="1" ht="20.100000000000001" customHeight="1" x14ac:dyDescent="0.2">
      <c r="A73" s="280"/>
      <c r="B73" s="281"/>
      <c r="C73" s="286"/>
      <c r="D73" s="81" t="s">
        <v>358</v>
      </c>
      <c r="E73" s="82" t="s">
        <v>361</v>
      </c>
      <c r="F73" s="82" t="s">
        <v>300</v>
      </c>
      <c r="G73" s="82"/>
      <c r="H73" s="25">
        <v>42370</v>
      </c>
      <c r="I73" s="14">
        <v>5</v>
      </c>
      <c r="J73" s="14">
        <v>35</v>
      </c>
      <c r="K73" s="14">
        <v>70</v>
      </c>
      <c r="L73" s="14">
        <v>10</v>
      </c>
      <c r="M73" s="14">
        <v>70</v>
      </c>
      <c r="N73" s="14">
        <v>140</v>
      </c>
      <c r="O73" s="84" t="s">
        <v>324</v>
      </c>
      <c r="P73" s="84" t="s">
        <v>364</v>
      </c>
      <c r="Q73" s="14" t="s">
        <v>367</v>
      </c>
      <c r="R73" s="14">
        <v>500</v>
      </c>
      <c r="S73" s="14">
        <v>1500</v>
      </c>
      <c r="T73" s="14">
        <v>3000</v>
      </c>
      <c r="U73" s="14">
        <v>9000</v>
      </c>
      <c r="V73" s="84" t="s">
        <v>324</v>
      </c>
      <c r="W73" s="19">
        <f>IF($V73="MM1",'2018 GTCMHI Medical Plan Rates'!$R$12,IF($V73="MM2",'2018 GTCMHI Medical Plan Rates'!$R$13,IF($V73="MM3",'2018 GTCMHI Medical Plan Rates'!$R$14,IF($V73="MM5",'2018 GTCMHI Medical Plan Rates'!$R$15,IF($V73="MM6",'2018 GTCMHI Medical Plan Rates'!$R$16,IF($V73="MM7",'2018 GTCMHI Medical Plan Rates'!$R$17,IF($V73="PPO1",'2018 GTCMHI Medical Plan Rates'!$R$8,IF($V73="PPO2",'2018 GTCMHI Medical Plan Rates'!$R$9,IF($V73="PPO3",'2018 GTCMHI Medical Plan Rates'!$R$10,IF($V73="PPOT",'2018 GTCMHI Medical Plan Rates'!$R$11,IF($V73="ACA-P",'2018 GTCMHIC Metal Level Plans'!$C$29,IF($V73="ACA-G",'2018 GTCMHIC Metal Level Plans'!$C$34,IF($V73="ACA-S",'2018 GTCMHIC Metal Level Plans'!$C$39,IF($V73="ACA-B",'2018 GTCMHIC Metal Level Plans'!$C$44," "))))))))))))))</f>
        <v>415.17149888760002</v>
      </c>
      <c r="X73" s="19">
        <f>IF($O73="3T3",'2018 GTCMHIC 3-Tier Rx Plans'!$C$30,IF($O73="3T5a",'2018 GTCMHIC 3-Tier Rx Plans'!$D$30,IF($O73="3T6",'2018 GTCMHIC 3-Tier Rx Plans'!$E$30,IF($O73="3T7",'2018 GTCMHIC 3-Tier Rx Plans'!$F$30,IF($O73="3T8",'2018 GTCMHI Medical Plan Rates'!#REF!,IF($O73="3T9",'2018 GTCMHIC 3-Tier Rx Plans'!$G$30,IF($O73="3T10",'2018 GTCMHIC 3-Tier Rx Plans'!$H$30,IF($O73="3T11",'2018 GTCMHIC 3-Tier Rx Plans'!$I$30,IF($O73="3T13",'2018 GTCMHIC 3-Tier Rx Plans'!$J$30,IF($O73="ACA-P",'2018 GTCMHIC Metal Level Plans'!$C$30,IF($O73="ACA-G",'2018 GTCMHIC Metal Level Plans'!$C$35,IF($O73="ACA-S",'2018 GTCMHIC Metal Level Plans'!$C$40,IF($O73="ACA-B",'2018 GTCMHIC Metal Level Plans'!$C$45," ")))))))))))))</f>
        <v>106.0078871124</v>
      </c>
      <c r="Y73" s="19">
        <f t="shared" si="4"/>
        <v>521.17938600000002</v>
      </c>
      <c r="Z73" s="19">
        <f>IF($V73="MM1",'2018 GTCMHI Medical Plan Rates'!$S$12,IF($V73="MM2",'2018 GTCMHI Medical Plan Rates'!$S$13,IF($V73="MM3",'2018 GTCMHI Medical Plan Rates'!$S$14,IF($V73="MM4",'2018 GTCMHI Medical Plan Rates'!#REF!,IF($V73="MM5",'2018 GTCMHI Medical Plan Rates'!$S$15,IF($V73="MM6",'2018 GTCMHI Medical Plan Rates'!$S$16,IF($V73="MM7",'2018 GTCMHI Medical Plan Rates'!$S$17,IF($V73="PPO1",'2018 GTCMHI Medical Plan Rates'!$S$8,IF($V73="PPO2",'2018 GTCMHI Medical Plan Rates'!$S$9,IF($V73="PPO3",'2018 GTCMHI Medical Plan Rates'!$S$10,IF($V73="PPOT",'2018 GTCMHI Medical Plan Rates'!$S$11,IF($V73="ACA-P",'2018 GTCMHIC Metal Level Plans'!$D$29,IF($V73="ACA-G",'2018 GTCMHIC Metal Level Plans'!$D$34,IF($V73="ACA-S",'2018 GTCMHIC Metal Level Plans'!$D$39,IF($V73="ACA-B",'2018 GTCMHIC Metal Level Plans'!$D$44," ")))))))))))))))</f>
        <v>1079.4425915364002</v>
      </c>
      <c r="AA73" s="19">
        <f>IF($O73="3T3",'2018 GTCMHIC 3-Tier Rx Plans'!$C$31,IF($O73="3T5a",'2018 GTCMHIC 3-Tier Rx Plans'!$D$31,IF($O73="3T6",'2018 GTCMHIC 3-Tier Rx Plans'!$E$31,IF($O73="3T7",'2018 GTCMHIC 3-Tier Rx Plans'!$F$31,IF($O73="3T8",'2018 GTCMHI Medical Plan Rates'!#REF!,IF($O73="3T9",'2018 GTCMHIC 3-Tier Rx Plans'!$G$31,IF($O73="3T10",'2018 GTCMHIC 3-Tier Rx Plans'!$H$31,IF($O73="3T11",'2018 GTCMHIC 3-Tier Rx Plans'!$I$31,IF($O73="3T13",'2018 GTCMHIC 3-Tier Rx Plans'!$J$31,IF($O73="ACA-P",'2018 GTCMHIC Metal Level Plans'!$D$30,IF($O73="ACA-G",'2018 GTCMHIC Metal Level Plans'!$D$35,IF($O73="ACA-S",'2018 GTCMHIC Metal Level Plans'!$D$40,IF($O73="ACA-B",'2018 GTCMHIC Metal Level Plans'!$D$45," ")))))))))))))</f>
        <v>275.61966246360004</v>
      </c>
      <c r="AB73" s="19">
        <f t="shared" si="5"/>
        <v>1355.0622540000002</v>
      </c>
      <c r="AC73" s="23"/>
    </row>
    <row r="74" spans="1:29" s="7" customFormat="1" ht="20.100000000000001" customHeight="1" x14ac:dyDescent="0.2">
      <c r="A74" s="280"/>
      <c r="B74" s="281"/>
      <c r="C74" s="286"/>
      <c r="D74" s="81" t="s">
        <v>359</v>
      </c>
      <c r="E74" s="82" t="s">
        <v>362</v>
      </c>
      <c r="F74" s="82" t="s">
        <v>300</v>
      </c>
      <c r="G74" s="82"/>
      <c r="H74" s="25">
        <v>42370</v>
      </c>
      <c r="I74" s="14">
        <v>5</v>
      </c>
      <c r="J74" s="14">
        <v>35</v>
      </c>
      <c r="K74" s="14">
        <v>70</v>
      </c>
      <c r="L74" s="14">
        <v>10</v>
      </c>
      <c r="M74" s="14">
        <v>70</v>
      </c>
      <c r="N74" s="14">
        <v>140</v>
      </c>
      <c r="O74" s="84" t="s">
        <v>366</v>
      </c>
      <c r="P74" s="84" t="s">
        <v>365</v>
      </c>
      <c r="Q74" s="14" t="s">
        <v>368</v>
      </c>
      <c r="R74" s="14">
        <v>1300</v>
      </c>
      <c r="S74" s="14">
        <v>2600</v>
      </c>
      <c r="T74" s="14">
        <v>3000</v>
      </c>
      <c r="U74" s="14">
        <v>6000</v>
      </c>
      <c r="V74" s="84" t="s">
        <v>366</v>
      </c>
      <c r="W74" s="19">
        <f>IF($V74="MM1",'2018 GTCMHI Medical Plan Rates'!$R$12,IF($V74="MM2",'2018 GTCMHI Medical Plan Rates'!$R$13,IF($V74="MM3",'2018 GTCMHI Medical Plan Rates'!$R$14,IF($V74="MM5",'2018 GTCMHI Medical Plan Rates'!$R$15,IF($V74="MM6",'2018 GTCMHI Medical Plan Rates'!$R$16,IF($V74="MM7",'2018 GTCMHI Medical Plan Rates'!$R$17,IF($V74="PPO1",'2018 GTCMHI Medical Plan Rates'!$R$8,IF($V74="PPO2",'2018 GTCMHI Medical Plan Rates'!$R$9,IF($V74="PPO3",'2018 GTCMHI Medical Plan Rates'!$R$10,IF($V74="PPOT",'2018 GTCMHI Medical Plan Rates'!$R$11,IF($V74="ACA-P",'2018 GTCMHIC Metal Level Plans'!$C$29,IF($V74="ACA-G",'2018 GTCMHIC Metal Level Plans'!$C$34,IF($V74="ACA-S",'2018 GTCMHIC Metal Level Plans'!$C$39,IF($V74="ACA-B",'2018 GTCMHIC Metal Level Plans'!$C$44," "))))))))))))))</f>
        <v>332.18092544000001</v>
      </c>
      <c r="X74" s="19">
        <f>IF($O74="3T3",'2018 GTCMHIC 3-Tier Rx Plans'!$C$30,IF($O74="3T5a",'2018 GTCMHIC 3-Tier Rx Plans'!$D$30,IF($O74="3T6",'2018 GTCMHIC 3-Tier Rx Plans'!$E$30,IF($O74="3T7",'2018 GTCMHIC 3-Tier Rx Plans'!$F$30,IF($O74="3T8",'2018 GTCMHI Medical Plan Rates'!#REF!,IF($O74="3T9",'2018 GTCMHIC 3-Tier Rx Plans'!$G$30,IF($O74="3T10",'2018 GTCMHIC 3-Tier Rx Plans'!$H$30,IF($O74="3T11",'2018 GTCMHIC 3-Tier Rx Plans'!$I$30,IF($O74="3T13",'2018 GTCMHIC 3-Tier Rx Plans'!$J$30,IF($O74="ACA-P",'2018 GTCMHIC Metal Level Plans'!$C$30,IF($O74="ACA-G",'2018 GTCMHIC Metal Level Plans'!$C$35,IF($O74="ACA-S",'2018 GTCMHIC Metal Level Plans'!$C$40,IF($O74="ACA-B",'2018 GTCMHIC Metal Level Plans'!$C$45," ")))))))))))))</f>
        <v>84.817474559999994</v>
      </c>
      <c r="Y74" s="19">
        <f t="shared" si="4"/>
        <v>416.9984</v>
      </c>
      <c r="Z74" s="19">
        <f>IF($V74="MM1",'2018 GTCMHI Medical Plan Rates'!$S$12,IF($V74="MM2",'2018 GTCMHI Medical Plan Rates'!$S$13,IF($V74="MM3",'2018 GTCMHI Medical Plan Rates'!$S$14,IF($V74="MM4",'2018 GTCMHI Medical Plan Rates'!#REF!,IF($V74="MM5",'2018 GTCMHI Medical Plan Rates'!$S$15,IF($V74="MM6",'2018 GTCMHI Medical Plan Rates'!$S$16,IF($V74="MM7",'2018 GTCMHI Medical Plan Rates'!$S$17,IF($V74="PPO1",'2018 GTCMHI Medical Plan Rates'!$S$8,IF($V74="PPO2",'2018 GTCMHI Medical Plan Rates'!$S$9,IF($V74="PPO3",'2018 GTCMHI Medical Plan Rates'!$S$10,IF($V74="PPOT",'2018 GTCMHI Medical Plan Rates'!$S$11,IF($V74="ACA-P",'2018 GTCMHIC Metal Level Plans'!$D$29,IF($V74="ACA-G",'2018 GTCMHIC Metal Level Plans'!$D$34,IF($V74="ACA-S",'2018 GTCMHIC Metal Level Plans'!$D$39,IF($V74="ACA-B",'2018 GTCMHIC Metal Level Plans'!$D$44," ")))))))))))))))</f>
        <v>863.65715072</v>
      </c>
      <c r="AA74" s="19">
        <f>IF($O74="3T3",'2018 GTCMHIC 3-Tier Rx Plans'!$C$31,IF($O74="3T5a",'2018 GTCMHIC 3-Tier Rx Plans'!$D$31,IF($O74="3T6",'2018 GTCMHIC 3-Tier Rx Plans'!$E$31,IF($O74="3T7",'2018 GTCMHIC 3-Tier Rx Plans'!$F$31,IF($O74="3T8",'2018 GTCMHI Medical Plan Rates'!#REF!,IF($O74="3T9",'2018 GTCMHIC 3-Tier Rx Plans'!$G$31,IF($O74="3T10",'2018 GTCMHIC 3-Tier Rx Plans'!$H$31,IF($O74="3T11",'2018 GTCMHIC 3-Tier Rx Plans'!$I$31,IF($O74="3T13",'2018 GTCMHIC 3-Tier Rx Plans'!$J$31,IF($O74="ACA-P",'2018 GTCMHIC Metal Level Plans'!$D$30,IF($O74="ACA-G",'2018 GTCMHIC Metal Level Plans'!$D$35,IF($O74="ACA-S",'2018 GTCMHIC Metal Level Plans'!$D$40,IF($O74="ACA-B",'2018 GTCMHIC Metal Level Plans'!$D$45," ")))))))))))))</f>
        <v>220.52204928</v>
      </c>
      <c r="AB74" s="19">
        <f t="shared" si="5"/>
        <v>1084.1792</v>
      </c>
      <c r="AC74" s="23"/>
    </row>
    <row r="75" spans="1:29" s="7" customFormat="1" ht="20.100000000000001" customHeight="1" x14ac:dyDescent="0.2">
      <c r="A75" s="280"/>
      <c r="B75" s="281"/>
      <c r="C75" s="287"/>
      <c r="D75" s="81" t="s">
        <v>360</v>
      </c>
      <c r="E75" s="82" t="s">
        <v>363</v>
      </c>
      <c r="F75" s="82" t="s">
        <v>300</v>
      </c>
      <c r="G75" s="82" t="s">
        <v>340</v>
      </c>
      <c r="H75" s="25">
        <v>42370</v>
      </c>
      <c r="I75" s="14">
        <v>5</v>
      </c>
      <c r="J75" s="14">
        <v>35</v>
      </c>
      <c r="K75" s="14">
        <v>70</v>
      </c>
      <c r="L75" s="14">
        <v>10</v>
      </c>
      <c r="M75" s="14">
        <v>70</v>
      </c>
      <c r="N75" s="14">
        <v>140</v>
      </c>
      <c r="O75" s="84" t="s">
        <v>342</v>
      </c>
      <c r="P75" s="84" t="s">
        <v>341</v>
      </c>
      <c r="Q75" s="93">
        <v>0.2</v>
      </c>
      <c r="R75" s="64">
        <v>3500</v>
      </c>
      <c r="S75" s="64">
        <v>7000</v>
      </c>
      <c r="T75" s="14">
        <v>6350</v>
      </c>
      <c r="U75" s="14">
        <v>12700</v>
      </c>
      <c r="V75" s="84" t="s">
        <v>342</v>
      </c>
      <c r="W75" s="97">
        <f>IF($V75="MM1",'2018 GTCMHI Medical Plan Rates'!$R$12,IF($V75="MM2",'2018 GTCMHI Medical Plan Rates'!$R$13,IF($V75="MM3",'2018 GTCMHI Medical Plan Rates'!$R$14,IF($V75="MM5",'2018 GTCMHI Medical Plan Rates'!$R$15,IF($V75="MM6",'2018 GTCMHI Medical Plan Rates'!$R$16,IF($V75="MM7",'2018 GTCMHI Medical Plan Rates'!$R$17,IF($V75="PPO1",'2018 GTCMHI Medical Plan Rates'!$R$8,IF($V75="PPO2",'2018 GTCMHI Medical Plan Rates'!$R$9,IF($V75="PPO3",'2018 GTCMHI Medical Plan Rates'!$R$10,IF($V75="PPOT",'2018 GTCMHI Medical Plan Rates'!$R$11,IF($V75="ACA-P",'2018 GTCMHIC Metal Level Plans'!$C$29,IF($V75="ACA-G",'2018 GTCMHIC Metal Level Plans'!$C$34,IF($V75="ACA-S",'2018 GTCMHIC Metal Level Plans'!$C$39,IF($V75="ACA-B",'2018 GTCMHIC Metal Level Plans'!$C$44," "))))))))))))))</f>
        <v>264.47056272000003</v>
      </c>
      <c r="X75" s="97">
        <f>IF($O75="3T3",'2018 GTCMHIC 3-Tier Rx Plans'!$C$30,IF($O75="3T5a",'2018 GTCMHIC 3-Tier Rx Plans'!$D$30,IF($O75="3T6",'2018 GTCMHIC 3-Tier Rx Plans'!$E$30,IF($O75="3T7",'2018 GTCMHIC 3-Tier Rx Plans'!$F$30,IF($O75="3T8",'2018 GTCMHI Medical Plan Rates'!#REF!,IF($O75="3T9",'2018 GTCMHIC 3-Tier Rx Plans'!$G$30,IF($O75="3T10",'2018 GTCMHIC 3-Tier Rx Plans'!$H$30,IF($O75="3T11",'2018 GTCMHIC 3-Tier Rx Plans'!$I$30,IF($O75="3T13",'2018 GTCMHIC 3-Tier Rx Plans'!$J$30,IF($O75="ACA-P",'2018 GTCMHIC Metal Level Plans'!$C$30,IF($O75="ACA-G",'2018 GTCMHIC Metal Level Plans'!$C$35,IF($O75="ACA-S",'2018 GTCMHIC Metal Level Plans'!$C$40,IF($O75="ACA-B",'2018 GTCMHIC Metal Level Plans'!$C$45," ")))))))))))))</f>
        <v>67.528637280000012</v>
      </c>
      <c r="Y75" s="97">
        <f t="shared" si="4"/>
        <v>331.99920000000003</v>
      </c>
      <c r="Z75" s="97">
        <f>IF($V75="MM1",'2018 GTCMHI Medical Plan Rates'!$S$12,IF($V75="MM2",'2018 GTCMHI Medical Plan Rates'!$S$13,IF($V75="MM3",'2018 GTCMHI Medical Plan Rates'!$S$14,IF($V75="MM4",'2018 GTCMHI Medical Plan Rates'!#REF!,IF($V75="MM5",'2018 GTCMHI Medical Plan Rates'!$S$15,IF($V75="MM6",'2018 GTCMHI Medical Plan Rates'!$S$16,IF($V75="MM7",'2018 GTCMHI Medical Plan Rates'!$S$17,IF($V75="PPO1",'2018 GTCMHI Medical Plan Rates'!$S$8,IF($V75="PPO2",'2018 GTCMHI Medical Plan Rates'!$S$9,IF($V75="PPO3",'2018 GTCMHI Medical Plan Rates'!$S$10,IF($V75="PPOT",'2018 GTCMHI Medical Plan Rates'!$S$11,IF($V75="ACA-P",'2018 GTCMHIC Metal Level Plans'!$D$29,IF($V75="ACA-G",'2018 GTCMHIC Metal Level Plans'!$D$34,IF($V75="ACA-S",'2018 GTCMHIC Metal Level Plans'!$D$39,IF($V75="ACA-B",'2018 GTCMHIC Metal Level Plans'!$D$44," ")))))))))))))))</f>
        <v>687.6168353600001</v>
      </c>
      <c r="AA75" s="97">
        <f>IF($O75="3T3",'2018 GTCMHIC 3-Tier Rx Plans'!$C$31,IF($O75="3T5a",'2018 GTCMHIC 3-Tier Rx Plans'!$D$31,IF($O75="3T6",'2018 GTCMHIC 3-Tier Rx Plans'!$E$31,IF($O75="3T7",'2018 GTCMHIC 3-Tier Rx Plans'!$F$31,IF($O75="3T8",'2018 GTCMHI Medical Plan Rates'!#REF!,IF($O75="3T9",'2018 GTCMHIC 3-Tier Rx Plans'!$G$31,IF($O75="3T10",'2018 GTCMHIC 3-Tier Rx Plans'!$H$31,IF($O75="3T11",'2018 GTCMHIC 3-Tier Rx Plans'!$I$31,IF($O75="3T13",'2018 GTCMHIC 3-Tier Rx Plans'!$J$31,IF($O75="ACA-P",'2018 GTCMHIC Metal Level Plans'!$D$30,IF($O75="ACA-G",'2018 GTCMHIC Metal Level Plans'!$D$35,IF($O75="ACA-S",'2018 GTCMHIC Metal Level Plans'!$D$40,IF($O75="ACA-B",'2018 GTCMHIC Metal Level Plans'!$D$45," ")))))))))))))</f>
        <v>175.57276464</v>
      </c>
      <c r="AB75" s="97">
        <f t="shared" si="5"/>
        <v>863.18960000000015</v>
      </c>
      <c r="AC75" s="23"/>
    </row>
    <row r="76" spans="1:29" s="7" customFormat="1" ht="20.100000000000001" customHeight="1" x14ac:dyDescent="0.2">
      <c r="A76" s="280"/>
      <c r="B76" s="281"/>
      <c r="C76" s="285" t="s">
        <v>301</v>
      </c>
      <c r="D76" s="77" t="s">
        <v>232</v>
      </c>
      <c r="E76" s="78" t="s">
        <v>296</v>
      </c>
      <c r="F76" s="78" t="s">
        <v>304</v>
      </c>
      <c r="G76" s="78" t="s">
        <v>158</v>
      </c>
      <c r="H76" s="25">
        <v>40544</v>
      </c>
      <c r="I76" s="14">
        <v>5</v>
      </c>
      <c r="J76" s="14">
        <v>20</v>
      </c>
      <c r="K76" s="14">
        <v>35</v>
      </c>
      <c r="L76" s="14">
        <v>10</v>
      </c>
      <c r="M76" s="14">
        <v>40</v>
      </c>
      <c r="N76" s="14">
        <v>70</v>
      </c>
      <c r="O76" s="14" t="s">
        <v>67</v>
      </c>
      <c r="P76" s="18" t="s">
        <v>82</v>
      </c>
      <c r="Q76" s="14">
        <v>10</v>
      </c>
      <c r="R76" s="14" t="s">
        <v>30</v>
      </c>
      <c r="S76" s="14" t="s">
        <v>30</v>
      </c>
      <c r="T76" s="14" t="s">
        <v>30</v>
      </c>
      <c r="U76" s="14" t="s">
        <v>30</v>
      </c>
      <c r="V76" s="18" t="s">
        <v>53</v>
      </c>
      <c r="W76" s="19">
        <f>IF($V76="MM1",'2018 GTCMHI Medical Plan Rates'!$R$12,IF($V76="MM2",'2018 GTCMHI Medical Plan Rates'!$R$13,IF($V76="MM3",'2018 GTCMHI Medical Plan Rates'!$R$14,IF($V76="MM5",'2018 GTCMHI Medical Plan Rates'!$R$15,IF($V76="MM6",'2018 GTCMHI Medical Plan Rates'!$R$16,IF($V76="MM7",'2018 GTCMHI Medical Plan Rates'!$R$17,IF($V76="PPO1",'2018 GTCMHI Medical Plan Rates'!$R$8,IF($V76="PPO2",'2018 GTCMHI Medical Plan Rates'!$R$9,IF($V76="PPO3",'2018 GTCMHI Medical Plan Rates'!$R$10,IF($V76="PPOT",'2018 GTCMHI Medical Plan Rates'!$R$11,IF($V76="ACA-P",'2018 GTCMHIC Metal Level Plans'!$C$29,IF($V76="ACA-G",'2018 GTCMHIC Metal Level Plans'!$C$34,IF($V76="ACA-S",'2018 GTCMHIC Metal Level Plans'!$C$39,IF($V76="ACA-B",'2018 GTCMHIC Metal Level Plans'!$C$44," "))))))))))))))</f>
        <v>700.39</v>
      </c>
      <c r="X76" s="19">
        <f>IF($O76="3T3",'2018 GTCMHIC 3-Tier Rx Plans'!$C$30,IF($O76="3T5a",'2018 GTCMHIC 3-Tier Rx Plans'!$D$30,IF($O76="3T6",'2018 GTCMHIC 3-Tier Rx Plans'!$E$30,IF($O76="3T7",'2018 GTCMHIC 3-Tier Rx Plans'!$F$30,IF($O76="3T8",'2018 GTCMHI Medical Plan Rates'!#REF!,IF($O76="3T9",'2018 GTCMHIC 3-Tier Rx Plans'!$G$30,IF($O76="3T10",'2018 GTCMHIC 3-Tier Rx Plans'!$H$30,IF($O76="3T11",'2018 GTCMHIC 3-Tier Rx Plans'!$I$30,IF($O76="3T13",'2018 GTCMHIC 3-Tier Rx Plans'!$J$30,IF($O76="ACA-P",'2018 GTCMHIC Metal Level Plans'!$C$30,IF($O76="ACA-G",'2018 GTCMHIC Metal Level Plans'!$C$35,IF($O76="ACA-S",'2018 GTCMHIC Metal Level Plans'!$C$40,IF($O76="ACA-B",'2018 GTCMHIC Metal Level Plans'!$C$45," ")))))))))))))</f>
        <v>177.13</v>
      </c>
      <c r="Y76" s="19">
        <f t="shared" si="4"/>
        <v>877.52</v>
      </c>
      <c r="Z76" s="19">
        <f>IF($V76="MM1",'2018 GTCMHI Medical Plan Rates'!$S$12,IF($V76="MM2",'2018 GTCMHI Medical Plan Rates'!$S$13,IF($V76="MM3",'2018 GTCMHI Medical Plan Rates'!$S$14,IF($V76="MM4",'2018 GTCMHI Medical Plan Rates'!#REF!,IF($V76="MM5",'2018 GTCMHI Medical Plan Rates'!$S$15,IF($V76="MM6",'2018 GTCMHI Medical Plan Rates'!$S$16,IF($V76="MM7",'2018 GTCMHI Medical Plan Rates'!$S$17,IF($V76="PPO1",'2018 GTCMHI Medical Plan Rates'!$S$8,IF($V76="PPO2",'2018 GTCMHI Medical Plan Rates'!$S$9,IF($V76="PPO3",'2018 GTCMHI Medical Plan Rates'!$S$10,IF($V76="PPOT",'2018 GTCMHI Medical Plan Rates'!$S$11,IF($V76="ACA-P",'2018 GTCMHIC Metal Level Plans'!$D$29,IF($V76="ACA-G",'2018 GTCMHIC Metal Level Plans'!$D$34,IF($V76="ACA-S",'2018 GTCMHIC Metal Level Plans'!$D$39,IF($V76="ACA-B",'2018 GTCMHIC Metal Level Plans'!$D$44," ")))))))))))))))</f>
        <v>1515.96</v>
      </c>
      <c r="AA76" s="19">
        <f>IF($O76="3T3",'2018 GTCMHIC 3-Tier Rx Plans'!$C$31,IF($O76="3T5a",'2018 GTCMHIC 3-Tier Rx Plans'!$D$31,IF($O76="3T6",'2018 GTCMHIC 3-Tier Rx Plans'!$E$31,IF($O76="3T7",'2018 GTCMHIC 3-Tier Rx Plans'!$F$31,IF($O76="3T8",'2018 GTCMHI Medical Plan Rates'!#REF!,IF($O76="3T9",'2018 GTCMHIC 3-Tier Rx Plans'!$G$31,IF($O76="3T10",'2018 GTCMHIC 3-Tier Rx Plans'!$H$31,IF($O76="3T11",'2018 GTCMHIC 3-Tier Rx Plans'!$I$31,IF($O76="3T13",'2018 GTCMHIC 3-Tier Rx Plans'!$J$31,IF($O76="ACA-P",'2018 GTCMHIC Metal Level Plans'!$D$30,IF($O76="ACA-G",'2018 GTCMHIC Metal Level Plans'!$D$35,IF($O76="ACA-S",'2018 GTCMHIC Metal Level Plans'!$D$40,IF($O76="ACA-B",'2018 GTCMHIC Metal Level Plans'!$D$45," ")))))))))))))</f>
        <v>383.97</v>
      </c>
      <c r="AB76" s="19">
        <f t="shared" si="5"/>
        <v>1899.93</v>
      </c>
      <c r="AC76" s="23"/>
    </row>
    <row r="77" spans="1:29" s="7" customFormat="1" ht="20.100000000000001" customHeight="1" x14ac:dyDescent="0.2">
      <c r="A77" s="280"/>
      <c r="B77" s="281"/>
      <c r="C77" s="286"/>
      <c r="D77" s="77" t="s">
        <v>48</v>
      </c>
      <c r="E77" s="78" t="s">
        <v>298</v>
      </c>
      <c r="F77" s="78" t="s">
        <v>304</v>
      </c>
      <c r="G77" s="78" t="s">
        <v>310</v>
      </c>
      <c r="H77" s="25">
        <v>40544</v>
      </c>
      <c r="I77" s="14">
        <v>5</v>
      </c>
      <c r="J77" s="14">
        <v>20</v>
      </c>
      <c r="K77" s="14">
        <v>35</v>
      </c>
      <c r="L77" s="14">
        <v>10</v>
      </c>
      <c r="M77" s="14">
        <v>40</v>
      </c>
      <c r="N77" s="14">
        <v>70</v>
      </c>
      <c r="O77" s="14" t="s">
        <v>67</v>
      </c>
      <c r="P77" s="18" t="s">
        <v>75</v>
      </c>
      <c r="Q77" s="14" t="s">
        <v>30</v>
      </c>
      <c r="R77" s="14">
        <v>100</v>
      </c>
      <c r="S77" s="14">
        <v>200</v>
      </c>
      <c r="T77" s="14">
        <v>200</v>
      </c>
      <c r="U77" s="14">
        <v>400</v>
      </c>
      <c r="V77" s="18" t="s">
        <v>57</v>
      </c>
      <c r="W77" s="19">
        <f>IF($V77="MM1",'2018 GTCMHI Medical Plan Rates'!$R$12,IF($V77="MM2",'2018 GTCMHI Medical Plan Rates'!$R$13,IF($V77="MM3",'2018 GTCMHI Medical Plan Rates'!$R$14,IF($V77="MM5",'2018 GTCMHI Medical Plan Rates'!$R$15,IF($V77="MM6",'2018 GTCMHI Medical Plan Rates'!$R$16,IF($V77="MM7",'2018 GTCMHI Medical Plan Rates'!$R$17,IF($V77="PPO1",'2018 GTCMHI Medical Plan Rates'!$R$8,IF($V77="PPO2",'2018 GTCMHI Medical Plan Rates'!$R$9,IF($V77="PPO3",'2018 GTCMHI Medical Plan Rates'!$R$10,IF($V77="PPOT",'2018 GTCMHI Medical Plan Rates'!$R$11,IF($V77="ACA-P",'2018 GTCMHIC Metal Level Plans'!$C$29,IF($V77="ACA-G",'2018 GTCMHIC Metal Level Plans'!$C$34,IF($V77="ACA-S",'2018 GTCMHIC Metal Level Plans'!$C$39,IF($V77="ACA-B",'2018 GTCMHIC Metal Level Plans'!$C$44," "))))))))))))))</f>
        <v>714.57</v>
      </c>
      <c r="X77" s="19">
        <f>IF($O77="3T3",'2018 GTCMHIC 3-Tier Rx Plans'!$C$30,IF($O77="3T5a",'2018 GTCMHIC 3-Tier Rx Plans'!$D$30,IF($O77="3T6",'2018 GTCMHIC 3-Tier Rx Plans'!$E$30,IF($O77="3T7",'2018 GTCMHIC 3-Tier Rx Plans'!$F$30,IF($O77="3T8",'2018 GTCMHI Medical Plan Rates'!#REF!,IF($O77="3T9",'2018 GTCMHIC 3-Tier Rx Plans'!$G$30,IF($O77="3T10",'2018 GTCMHIC 3-Tier Rx Plans'!$H$30,IF($O77="3T11",'2018 GTCMHIC 3-Tier Rx Plans'!$I$30,IF($O77="3T13",'2018 GTCMHIC 3-Tier Rx Plans'!$J$30,IF($O77="ACA-P",'2018 GTCMHIC Metal Level Plans'!$C$30,IF($O77="ACA-G",'2018 GTCMHIC Metal Level Plans'!$C$35,IF($O77="ACA-S",'2018 GTCMHIC Metal Level Plans'!$C$40,IF($O77="ACA-B",'2018 GTCMHIC Metal Level Plans'!$C$45," ")))))))))))))</f>
        <v>177.13</v>
      </c>
      <c r="Y77" s="19">
        <f t="shared" si="4"/>
        <v>891.7</v>
      </c>
      <c r="Z77" s="19">
        <f>IF($V77="MM1",'2018 GTCMHI Medical Plan Rates'!$S$12,IF($V77="MM2",'2018 GTCMHI Medical Plan Rates'!$S$13,IF($V77="MM3",'2018 GTCMHI Medical Plan Rates'!$S$14,IF($V77="MM4",'2018 GTCMHI Medical Plan Rates'!#REF!,IF($V77="MM5",'2018 GTCMHI Medical Plan Rates'!$S$15,IF($V77="MM6",'2018 GTCMHI Medical Plan Rates'!$S$16,IF($V77="MM7",'2018 GTCMHI Medical Plan Rates'!$S$17,IF($V77="PPO1",'2018 GTCMHI Medical Plan Rates'!$S$8,IF($V77="PPO2",'2018 GTCMHI Medical Plan Rates'!$S$9,IF($V77="PPO3",'2018 GTCMHI Medical Plan Rates'!$S$10,IF($V77="PPOT",'2018 GTCMHI Medical Plan Rates'!$S$11,IF($V77="ACA-P",'2018 GTCMHIC Metal Level Plans'!$D$29,IF($V77="ACA-G",'2018 GTCMHIC Metal Level Plans'!$D$34,IF($V77="ACA-S",'2018 GTCMHIC Metal Level Plans'!$D$39,IF($V77="ACA-B",'2018 GTCMHIC Metal Level Plans'!$D$44," ")))))))))))))))</f>
        <v>1548.8</v>
      </c>
      <c r="AA77" s="19">
        <f>IF($O77="3T3",'2018 GTCMHIC 3-Tier Rx Plans'!$C$31,IF($O77="3T5a",'2018 GTCMHIC 3-Tier Rx Plans'!$D$31,IF($O77="3T6",'2018 GTCMHIC 3-Tier Rx Plans'!$E$31,IF($O77="3T7",'2018 GTCMHIC 3-Tier Rx Plans'!$F$31,IF($O77="3T8",'2018 GTCMHI Medical Plan Rates'!#REF!,IF($O77="3T9",'2018 GTCMHIC 3-Tier Rx Plans'!$G$31,IF($O77="3T10",'2018 GTCMHIC 3-Tier Rx Plans'!$H$31,IF($O77="3T11",'2018 GTCMHIC 3-Tier Rx Plans'!$I$31,IF($O77="3T13",'2018 GTCMHIC 3-Tier Rx Plans'!$J$31,IF($O77="ACA-P",'2018 GTCMHIC Metal Level Plans'!$D$30,IF($O77="ACA-G",'2018 GTCMHIC Metal Level Plans'!$D$35,IF($O77="ACA-S",'2018 GTCMHIC Metal Level Plans'!$D$40,IF($O77="ACA-B",'2018 GTCMHIC Metal Level Plans'!$D$45," ")))))))))))))</f>
        <v>383.97</v>
      </c>
      <c r="AB77" s="19">
        <f t="shared" si="5"/>
        <v>1932.77</v>
      </c>
      <c r="AC77" s="23"/>
    </row>
    <row r="78" spans="1:29" s="7" customFormat="1" ht="20.100000000000001" customHeight="1" x14ac:dyDescent="0.2">
      <c r="A78" s="280"/>
      <c r="B78" s="281"/>
      <c r="C78" s="286"/>
      <c r="D78" s="81" t="s">
        <v>357</v>
      </c>
      <c r="E78" s="82" t="s">
        <v>280</v>
      </c>
      <c r="F78" s="82" t="s">
        <v>304</v>
      </c>
      <c r="G78" s="82" t="s">
        <v>160</v>
      </c>
      <c r="H78" s="25">
        <v>42370</v>
      </c>
      <c r="I78" s="14">
        <v>10</v>
      </c>
      <c r="J78" s="14">
        <v>30</v>
      </c>
      <c r="K78" s="14">
        <v>50</v>
      </c>
      <c r="L78" s="14">
        <v>20</v>
      </c>
      <c r="M78" s="14">
        <v>60</v>
      </c>
      <c r="N78" s="14">
        <v>100</v>
      </c>
      <c r="O78" s="84" t="s">
        <v>116</v>
      </c>
      <c r="P78" s="84" t="s">
        <v>150</v>
      </c>
      <c r="Q78" s="14" t="s">
        <v>337</v>
      </c>
      <c r="R78" s="14" t="s">
        <v>30</v>
      </c>
      <c r="S78" s="14" t="s">
        <v>30</v>
      </c>
      <c r="T78" s="14">
        <v>2000</v>
      </c>
      <c r="U78" s="14">
        <v>6000</v>
      </c>
      <c r="V78" s="84" t="s">
        <v>116</v>
      </c>
      <c r="W78" s="97">
        <f>IF($V78="MM1",'2018 GTCMHI Medical Plan Rates'!$R$12,IF($V78="MM2",'2018 GTCMHI Medical Plan Rates'!$R$13,IF($V78="MM3",'2018 GTCMHI Medical Plan Rates'!$R$14,IF($V78="MM5",'2018 GTCMHI Medical Plan Rates'!$R$15,IF($V78="MM6",'2018 GTCMHI Medical Plan Rates'!$R$16,IF($V78="MM7",'2018 GTCMHI Medical Plan Rates'!$R$17,IF($V78="PPO1",'2018 GTCMHI Medical Plan Rates'!$R$8,IF($V78="PPO2",'2018 GTCMHI Medical Plan Rates'!$R$9,IF($V78="PPO3",'2018 GTCMHI Medical Plan Rates'!$R$10,IF($V78="PPOT",'2018 GTCMHI Medical Plan Rates'!$R$11,IF($V78="ACA-P",'2018 GTCMHIC Metal Level Plans'!$C$29,IF($V78="ACA-G",'2018 GTCMHIC Metal Level Plans'!$C$34,IF($V78="ACA-S",'2018 GTCMHIC Metal Level Plans'!$C$39,IF($V78="ACA-B",'2018 GTCMHIC Metal Level Plans'!$C$44," "))))))))))))))</f>
        <v>477.71719631999997</v>
      </c>
      <c r="X78" s="97">
        <f>IF($O78="3T3",'2018 GTCMHIC 3-Tier Rx Plans'!$C$30,IF($O78="3T5a",'2018 GTCMHIC 3-Tier Rx Plans'!$D$30,IF($O78="3T6",'2018 GTCMHIC 3-Tier Rx Plans'!$E$30,IF($O78="3T7",'2018 GTCMHIC 3-Tier Rx Plans'!$F$30,IF($O78="3T8",'2018 GTCMHI Medical Plan Rates'!#REF!,IF($O78="3T9",'2018 GTCMHIC 3-Tier Rx Plans'!$G$30,IF($O78="3T10",'2018 GTCMHIC 3-Tier Rx Plans'!$H$30,IF($O78="3T11",'2018 GTCMHIC 3-Tier Rx Plans'!$I$30,IF($O78="3T13",'2018 GTCMHIC 3-Tier Rx Plans'!$J$30,IF($O78="ACA-P",'2018 GTCMHIC Metal Level Plans'!$C$30,IF($O78="ACA-G",'2018 GTCMHIC Metal Level Plans'!$C$35,IF($O78="ACA-S",'2018 GTCMHIC Metal Level Plans'!$C$40,IF($O78="ACA-B",'2018 GTCMHIC Metal Level Plans'!$C$45," ")))))))))))))</f>
        <v>121.97800368</v>
      </c>
      <c r="Y78" s="19">
        <f t="shared" si="4"/>
        <v>599.6952</v>
      </c>
      <c r="Z78" s="97">
        <f>IF($V78="MM1",'2018 GTCMHI Medical Plan Rates'!$S$12,IF($V78="MM2",'2018 GTCMHI Medical Plan Rates'!$S$13,IF($V78="MM3",'2018 GTCMHI Medical Plan Rates'!$S$14,IF($V78="MM4",'2018 GTCMHI Medical Plan Rates'!#REF!,IF($V78="MM5",'2018 GTCMHI Medical Plan Rates'!$S$15,IF($V78="MM6",'2018 GTCMHI Medical Plan Rates'!$S$16,IF($V78="MM7",'2018 GTCMHI Medical Plan Rates'!$S$17,IF($V78="PPO1",'2018 GTCMHI Medical Plan Rates'!$S$8,IF($V78="PPO2",'2018 GTCMHI Medical Plan Rates'!$S$9,IF($V78="PPO3",'2018 GTCMHI Medical Plan Rates'!$S$10,IF($V78="PPOT",'2018 GTCMHI Medical Plan Rates'!$S$11,IF($V78="ACA-P",'2018 GTCMHIC Metal Level Plans'!$D$29,IF($V78="ACA-G",'2018 GTCMHIC Metal Level Plans'!$D$34,IF($V78="ACA-S",'2018 GTCMHIC Metal Level Plans'!$D$39,IF($V78="ACA-B",'2018 GTCMHIC Metal Level Plans'!$D$44," ")))))))))))))))</f>
        <v>1242.074652</v>
      </c>
      <c r="AA78" s="97">
        <f>IF($O78="3T3",'2018 GTCMHIC 3-Tier Rx Plans'!$C$31,IF($O78="3T5a",'2018 GTCMHIC 3-Tier Rx Plans'!$D$31,IF($O78="3T6",'2018 GTCMHIC 3-Tier Rx Plans'!$E$31,IF($O78="3T7",'2018 GTCMHIC 3-Tier Rx Plans'!$F$31,IF($O78="3T8",'2018 GTCMHI Medical Plan Rates'!#REF!,IF($O78="3T9",'2018 GTCMHIC 3-Tier Rx Plans'!$G$31,IF($O78="3T10",'2018 GTCMHIC 3-Tier Rx Plans'!$H$31,IF($O78="3T11",'2018 GTCMHIC 3-Tier Rx Plans'!$I$31,IF($O78="3T13",'2018 GTCMHIC 3-Tier Rx Plans'!$J$31,IF($O78="ACA-P",'2018 GTCMHIC Metal Level Plans'!$D$30,IF($O78="ACA-G",'2018 GTCMHIC Metal Level Plans'!$D$35,IF($O78="ACA-S",'2018 GTCMHIC Metal Level Plans'!$D$40,IF($O78="ACA-B",'2018 GTCMHIC Metal Level Plans'!$D$45," ")))))))))))))</f>
        <v>317.14534800000001</v>
      </c>
      <c r="AB78" s="97">
        <f t="shared" si="5"/>
        <v>1559.22</v>
      </c>
      <c r="AC78" s="23"/>
    </row>
    <row r="79" spans="1:29" s="7" customFormat="1" ht="20.100000000000001" customHeight="1" x14ac:dyDescent="0.2">
      <c r="A79" s="280"/>
      <c r="B79" s="281"/>
      <c r="C79" s="286"/>
      <c r="D79" s="81" t="s">
        <v>358</v>
      </c>
      <c r="E79" s="82" t="s">
        <v>361</v>
      </c>
      <c r="F79" s="82" t="s">
        <v>304</v>
      </c>
      <c r="G79" s="82"/>
      <c r="H79" s="25">
        <v>42370</v>
      </c>
      <c r="I79" s="14">
        <v>5</v>
      </c>
      <c r="J79" s="14">
        <v>35</v>
      </c>
      <c r="K79" s="14">
        <v>70</v>
      </c>
      <c r="L79" s="14">
        <v>10</v>
      </c>
      <c r="M79" s="14">
        <v>70</v>
      </c>
      <c r="N79" s="14">
        <v>140</v>
      </c>
      <c r="O79" s="84" t="s">
        <v>324</v>
      </c>
      <c r="P79" s="84" t="s">
        <v>364</v>
      </c>
      <c r="Q79" s="14" t="s">
        <v>367</v>
      </c>
      <c r="R79" s="14">
        <v>500</v>
      </c>
      <c r="S79" s="14">
        <v>1500</v>
      </c>
      <c r="T79" s="14">
        <v>3000</v>
      </c>
      <c r="U79" s="14">
        <v>9000</v>
      </c>
      <c r="V79" s="84" t="s">
        <v>324</v>
      </c>
      <c r="W79" s="19">
        <f>IF($V79="MM1",'2018 GTCMHI Medical Plan Rates'!$R$12,IF($V79="MM2",'2018 GTCMHI Medical Plan Rates'!$R$13,IF($V79="MM3",'2018 GTCMHI Medical Plan Rates'!$R$14,IF($V79="MM5",'2018 GTCMHI Medical Plan Rates'!$R$15,IF($V79="MM6",'2018 GTCMHI Medical Plan Rates'!$R$16,IF($V79="MM7",'2018 GTCMHI Medical Plan Rates'!$R$17,IF($V79="PPO1",'2018 GTCMHI Medical Plan Rates'!$R$8,IF($V79="PPO2",'2018 GTCMHI Medical Plan Rates'!$R$9,IF($V79="PPO3",'2018 GTCMHI Medical Plan Rates'!$R$10,IF($V79="PPOT",'2018 GTCMHI Medical Plan Rates'!$R$11,IF($V79="ACA-P",'2018 GTCMHIC Metal Level Plans'!$C$29,IF($V79="ACA-G",'2018 GTCMHIC Metal Level Plans'!$C$34,IF($V79="ACA-S",'2018 GTCMHIC Metal Level Plans'!$C$39,IF($V79="ACA-B",'2018 GTCMHIC Metal Level Plans'!$C$44," "))))))))))))))</f>
        <v>415.17149888760002</v>
      </c>
      <c r="X79" s="19">
        <f>IF($O79="3T3",'2018 GTCMHIC 3-Tier Rx Plans'!$C$30,IF($O79="3T5a",'2018 GTCMHIC 3-Tier Rx Plans'!$D$30,IF($O79="3T6",'2018 GTCMHIC 3-Tier Rx Plans'!$E$30,IF($O79="3T7",'2018 GTCMHIC 3-Tier Rx Plans'!$F$30,IF($O79="3T8",'2018 GTCMHI Medical Plan Rates'!#REF!,IF($O79="3T9",'2018 GTCMHIC 3-Tier Rx Plans'!$G$30,IF($O79="3T10",'2018 GTCMHIC 3-Tier Rx Plans'!$H$30,IF($O79="3T11",'2018 GTCMHIC 3-Tier Rx Plans'!$I$30,IF($O79="3T13",'2018 GTCMHIC 3-Tier Rx Plans'!$J$30,IF($O79="ACA-P",'2018 GTCMHIC Metal Level Plans'!$C$30,IF($O79="ACA-G",'2018 GTCMHIC Metal Level Plans'!$C$35,IF($O79="ACA-S",'2018 GTCMHIC Metal Level Plans'!$C$40,IF($O79="ACA-B",'2018 GTCMHIC Metal Level Plans'!$C$45," ")))))))))))))</f>
        <v>106.0078871124</v>
      </c>
      <c r="Y79" s="19">
        <f t="shared" si="4"/>
        <v>521.17938600000002</v>
      </c>
      <c r="Z79" s="19">
        <f>IF($V79="MM1",'2018 GTCMHI Medical Plan Rates'!$S$12,IF($V79="MM2",'2018 GTCMHI Medical Plan Rates'!$S$13,IF($V79="MM3",'2018 GTCMHI Medical Plan Rates'!$S$14,IF($V79="MM4",'2018 GTCMHI Medical Plan Rates'!#REF!,IF($V79="MM5",'2018 GTCMHI Medical Plan Rates'!$S$15,IF($V79="MM6",'2018 GTCMHI Medical Plan Rates'!$S$16,IF($V79="MM7",'2018 GTCMHI Medical Plan Rates'!$S$17,IF($V79="PPO1",'2018 GTCMHI Medical Plan Rates'!$S$8,IF($V79="PPO2",'2018 GTCMHI Medical Plan Rates'!$S$9,IF($V79="PPO3",'2018 GTCMHI Medical Plan Rates'!$S$10,IF($V79="PPOT",'2018 GTCMHI Medical Plan Rates'!$S$11,IF($V79="ACA-P",'2018 GTCMHIC Metal Level Plans'!$D$29,IF($V79="ACA-G",'2018 GTCMHIC Metal Level Plans'!$D$34,IF($V79="ACA-S",'2018 GTCMHIC Metal Level Plans'!$D$39,IF($V79="ACA-B",'2018 GTCMHIC Metal Level Plans'!$D$44," ")))))))))))))))</f>
        <v>1079.4425915364002</v>
      </c>
      <c r="AA79" s="19">
        <f>IF($O79="3T3",'2018 GTCMHIC 3-Tier Rx Plans'!$C$31,IF($O79="3T5a",'2018 GTCMHIC 3-Tier Rx Plans'!$D$31,IF($O79="3T6",'2018 GTCMHIC 3-Tier Rx Plans'!$E$31,IF($O79="3T7",'2018 GTCMHIC 3-Tier Rx Plans'!$F$31,IF($O79="3T8",'2018 GTCMHI Medical Plan Rates'!#REF!,IF($O79="3T9",'2018 GTCMHIC 3-Tier Rx Plans'!$G$31,IF($O79="3T10",'2018 GTCMHIC 3-Tier Rx Plans'!$H$31,IF($O79="3T11",'2018 GTCMHIC 3-Tier Rx Plans'!$I$31,IF($O79="3T13",'2018 GTCMHIC 3-Tier Rx Plans'!$J$31,IF($O79="ACA-P",'2018 GTCMHIC Metal Level Plans'!$D$30,IF($O79="ACA-G",'2018 GTCMHIC Metal Level Plans'!$D$35,IF($O79="ACA-S",'2018 GTCMHIC Metal Level Plans'!$D$40,IF($O79="ACA-B",'2018 GTCMHIC Metal Level Plans'!$D$45," ")))))))))))))</f>
        <v>275.61966246360004</v>
      </c>
      <c r="AB79" s="19">
        <f t="shared" si="5"/>
        <v>1355.0622540000002</v>
      </c>
      <c r="AC79" s="23"/>
    </row>
    <row r="80" spans="1:29" s="7" customFormat="1" ht="20.100000000000001" customHeight="1" x14ac:dyDescent="0.2">
      <c r="A80" s="280"/>
      <c r="B80" s="281"/>
      <c r="C80" s="286"/>
      <c r="D80" s="81" t="s">
        <v>359</v>
      </c>
      <c r="E80" s="82" t="s">
        <v>362</v>
      </c>
      <c r="F80" s="82" t="s">
        <v>304</v>
      </c>
      <c r="G80" s="82"/>
      <c r="H80" s="25">
        <v>42370</v>
      </c>
      <c r="I80" s="14">
        <v>5</v>
      </c>
      <c r="J80" s="14">
        <v>35</v>
      </c>
      <c r="K80" s="14">
        <v>70</v>
      </c>
      <c r="L80" s="14">
        <v>10</v>
      </c>
      <c r="M80" s="14">
        <v>70</v>
      </c>
      <c r="N80" s="14">
        <v>140</v>
      </c>
      <c r="O80" s="84" t="s">
        <v>366</v>
      </c>
      <c r="P80" s="84" t="s">
        <v>365</v>
      </c>
      <c r="Q80" s="14" t="s">
        <v>368</v>
      </c>
      <c r="R80" s="14">
        <v>1300</v>
      </c>
      <c r="S80" s="14">
        <v>2600</v>
      </c>
      <c r="T80" s="14">
        <v>3000</v>
      </c>
      <c r="U80" s="14">
        <v>6000</v>
      </c>
      <c r="V80" s="84" t="s">
        <v>366</v>
      </c>
      <c r="W80" s="19">
        <f>IF($V80="MM1",'2018 GTCMHI Medical Plan Rates'!$R$12,IF($V80="MM2",'2018 GTCMHI Medical Plan Rates'!$R$13,IF($V80="MM3",'2018 GTCMHI Medical Plan Rates'!$R$14,IF($V80="MM5",'2018 GTCMHI Medical Plan Rates'!$R$15,IF($V80="MM6",'2018 GTCMHI Medical Plan Rates'!$R$16,IF($V80="MM7",'2018 GTCMHI Medical Plan Rates'!$R$17,IF($V80="PPO1",'2018 GTCMHI Medical Plan Rates'!$R$8,IF($V80="PPO2",'2018 GTCMHI Medical Plan Rates'!$R$9,IF($V80="PPO3",'2018 GTCMHI Medical Plan Rates'!$R$10,IF($V80="PPOT",'2018 GTCMHI Medical Plan Rates'!$R$11,IF($V80="ACA-P",'2018 GTCMHIC Metal Level Plans'!$C$29,IF($V80="ACA-G",'2018 GTCMHIC Metal Level Plans'!$C$34,IF($V80="ACA-S",'2018 GTCMHIC Metal Level Plans'!$C$39,IF($V80="ACA-B",'2018 GTCMHIC Metal Level Plans'!$C$44," "))))))))))))))</f>
        <v>332.18092544000001</v>
      </c>
      <c r="X80" s="19">
        <f>IF($O80="3T3",'2018 GTCMHIC 3-Tier Rx Plans'!$C$30,IF($O80="3T5a",'2018 GTCMHIC 3-Tier Rx Plans'!$D$30,IF($O80="3T6",'2018 GTCMHIC 3-Tier Rx Plans'!$E$30,IF($O80="3T7",'2018 GTCMHIC 3-Tier Rx Plans'!$F$30,IF($O80="3T8",'2018 GTCMHI Medical Plan Rates'!#REF!,IF($O80="3T9",'2018 GTCMHIC 3-Tier Rx Plans'!$G$30,IF($O80="3T10",'2018 GTCMHIC 3-Tier Rx Plans'!$H$30,IF($O80="3T11",'2018 GTCMHIC 3-Tier Rx Plans'!$I$30,IF($O80="3T13",'2018 GTCMHIC 3-Tier Rx Plans'!$J$30,IF($O80="ACA-P",'2018 GTCMHIC Metal Level Plans'!$C$30,IF($O80="ACA-G",'2018 GTCMHIC Metal Level Plans'!$C$35,IF($O80="ACA-S",'2018 GTCMHIC Metal Level Plans'!$C$40,IF($O80="ACA-B",'2018 GTCMHIC Metal Level Plans'!$C$45," ")))))))))))))</f>
        <v>84.817474559999994</v>
      </c>
      <c r="Y80" s="19">
        <f t="shared" si="4"/>
        <v>416.9984</v>
      </c>
      <c r="Z80" s="19">
        <f>IF($V80="MM1",'2018 GTCMHI Medical Plan Rates'!$S$12,IF($V80="MM2",'2018 GTCMHI Medical Plan Rates'!$S$13,IF($V80="MM3",'2018 GTCMHI Medical Plan Rates'!$S$14,IF($V80="MM4",'2018 GTCMHI Medical Plan Rates'!#REF!,IF($V80="MM5",'2018 GTCMHI Medical Plan Rates'!$S$15,IF($V80="MM6",'2018 GTCMHI Medical Plan Rates'!$S$16,IF($V80="MM7",'2018 GTCMHI Medical Plan Rates'!$S$17,IF($V80="PPO1",'2018 GTCMHI Medical Plan Rates'!$S$8,IF($V80="PPO2",'2018 GTCMHI Medical Plan Rates'!$S$9,IF($V80="PPO3",'2018 GTCMHI Medical Plan Rates'!$S$10,IF($V80="PPOT",'2018 GTCMHI Medical Plan Rates'!$S$11,IF($V80="ACA-P",'2018 GTCMHIC Metal Level Plans'!$D$29,IF($V80="ACA-G",'2018 GTCMHIC Metal Level Plans'!$D$34,IF($V80="ACA-S",'2018 GTCMHIC Metal Level Plans'!$D$39,IF($V80="ACA-B",'2018 GTCMHIC Metal Level Plans'!$D$44," ")))))))))))))))</f>
        <v>863.65715072</v>
      </c>
      <c r="AA80" s="19">
        <f>IF($O80="3T3",'2018 GTCMHIC 3-Tier Rx Plans'!$C$31,IF($O80="3T5a",'2018 GTCMHIC 3-Tier Rx Plans'!$D$31,IF($O80="3T6",'2018 GTCMHIC 3-Tier Rx Plans'!$E$31,IF($O80="3T7",'2018 GTCMHIC 3-Tier Rx Plans'!$F$31,IF($O80="3T8",'2018 GTCMHI Medical Plan Rates'!#REF!,IF($O80="3T9",'2018 GTCMHIC 3-Tier Rx Plans'!$G$31,IF($O80="3T10",'2018 GTCMHIC 3-Tier Rx Plans'!$H$31,IF($O80="3T11",'2018 GTCMHIC 3-Tier Rx Plans'!$I$31,IF($O80="3T13",'2018 GTCMHIC 3-Tier Rx Plans'!$J$31,IF($O80="ACA-P",'2018 GTCMHIC Metal Level Plans'!$D$30,IF($O80="ACA-G",'2018 GTCMHIC Metal Level Plans'!$D$35,IF($O80="ACA-S",'2018 GTCMHIC Metal Level Plans'!$D$40,IF($O80="ACA-B",'2018 GTCMHIC Metal Level Plans'!$D$45," ")))))))))))))</f>
        <v>220.52204928</v>
      </c>
      <c r="AB80" s="19">
        <f t="shared" si="5"/>
        <v>1084.1792</v>
      </c>
      <c r="AC80" s="23"/>
    </row>
    <row r="81" spans="1:29" s="7" customFormat="1" ht="20.100000000000001" customHeight="1" x14ac:dyDescent="0.2">
      <c r="A81" s="280"/>
      <c r="B81" s="281"/>
      <c r="C81" s="287"/>
      <c r="D81" s="81" t="s">
        <v>360</v>
      </c>
      <c r="E81" s="82" t="s">
        <v>363</v>
      </c>
      <c r="F81" s="82" t="s">
        <v>304</v>
      </c>
      <c r="G81" s="82" t="s">
        <v>340</v>
      </c>
      <c r="H81" s="25">
        <v>42370</v>
      </c>
      <c r="I81" s="14">
        <v>5</v>
      </c>
      <c r="J81" s="14">
        <v>35</v>
      </c>
      <c r="K81" s="14">
        <v>70</v>
      </c>
      <c r="L81" s="14">
        <v>10</v>
      </c>
      <c r="M81" s="14">
        <v>70</v>
      </c>
      <c r="N81" s="14">
        <v>140</v>
      </c>
      <c r="O81" s="84" t="s">
        <v>342</v>
      </c>
      <c r="P81" s="84" t="s">
        <v>341</v>
      </c>
      <c r="Q81" s="93">
        <v>0.2</v>
      </c>
      <c r="R81" s="64">
        <v>3500</v>
      </c>
      <c r="S81" s="64">
        <v>7000</v>
      </c>
      <c r="T81" s="14">
        <v>6350</v>
      </c>
      <c r="U81" s="14">
        <v>12700</v>
      </c>
      <c r="V81" s="84" t="s">
        <v>342</v>
      </c>
      <c r="W81" s="97">
        <f>IF($V81="MM1",'2018 GTCMHI Medical Plan Rates'!$R$12,IF($V81="MM2",'2018 GTCMHI Medical Plan Rates'!$R$13,IF($V81="MM3",'2018 GTCMHI Medical Plan Rates'!$R$14,IF($V81="MM5",'2018 GTCMHI Medical Plan Rates'!$R$15,IF($V81="MM6",'2018 GTCMHI Medical Plan Rates'!$R$16,IF($V81="MM7",'2018 GTCMHI Medical Plan Rates'!$R$17,IF($V81="PPO1",'2018 GTCMHI Medical Plan Rates'!$R$8,IF($V81="PPO2",'2018 GTCMHI Medical Plan Rates'!$R$9,IF($V81="PPO3",'2018 GTCMHI Medical Plan Rates'!$R$10,IF($V81="PPOT",'2018 GTCMHI Medical Plan Rates'!$R$11,IF($V81="ACA-P",'2018 GTCMHIC Metal Level Plans'!$C$29,IF($V81="ACA-G",'2018 GTCMHIC Metal Level Plans'!$C$34,IF($V81="ACA-S",'2018 GTCMHIC Metal Level Plans'!$C$39,IF($V81="ACA-B",'2018 GTCMHIC Metal Level Plans'!$C$44," "))))))))))))))</f>
        <v>264.47056272000003</v>
      </c>
      <c r="X81" s="97">
        <f>IF($O81="3T3",'2018 GTCMHIC 3-Tier Rx Plans'!$C$30,IF($O81="3T5a",'2018 GTCMHIC 3-Tier Rx Plans'!$D$30,IF($O81="3T6",'2018 GTCMHIC 3-Tier Rx Plans'!$E$30,IF($O81="3T7",'2018 GTCMHIC 3-Tier Rx Plans'!$F$30,IF($O81="3T8",'2018 GTCMHI Medical Plan Rates'!#REF!,IF($O81="3T9",'2018 GTCMHIC 3-Tier Rx Plans'!$G$30,IF($O81="3T10",'2018 GTCMHIC 3-Tier Rx Plans'!$H$30,IF($O81="3T11",'2018 GTCMHIC 3-Tier Rx Plans'!$I$30,IF($O81="3T13",'2018 GTCMHIC 3-Tier Rx Plans'!$J$30,IF($O81="ACA-P",'2018 GTCMHIC Metal Level Plans'!$C$30,IF($O81="ACA-G",'2018 GTCMHIC Metal Level Plans'!$C$35,IF($O81="ACA-S",'2018 GTCMHIC Metal Level Plans'!$C$40,IF($O81="ACA-B",'2018 GTCMHIC Metal Level Plans'!$C$45," ")))))))))))))</f>
        <v>67.528637280000012</v>
      </c>
      <c r="Y81" s="97">
        <f t="shared" si="4"/>
        <v>331.99920000000003</v>
      </c>
      <c r="Z81" s="97">
        <f>IF($V81="MM1",'2018 GTCMHI Medical Plan Rates'!$S$12,IF($V81="MM2",'2018 GTCMHI Medical Plan Rates'!$S$13,IF($V81="MM3",'2018 GTCMHI Medical Plan Rates'!$S$14,IF($V81="MM4",'2018 GTCMHI Medical Plan Rates'!#REF!,IF($V81="MM5",'2018 GTCMHI Medical Plan Rates'!$S$15,IF($V81="MM6",'2018 GTCMHI Medical Plan Rates'!$S$16,IF($V81="MM7",'2018 GTCMHI Medical Plan Rates'!$S$17,IF($V81="PPO1",'2018 GTCMHI Medical Plan Rates'!$S$8,IF($V81="PPO2",'2018 GTCMHI Medical Plan Rates'!$S$9,IF($V81="PPO3",'2018 GTCMHI Medical Plan Rates'!$S$10,IF($V81="PPOT",'2018 GTCMHI Medical Plan Rates'!$S$11,IF($V81="ACA-P",'2018 GTCMHIC Metal Level Plans'!$D$29,IF($V81="ACA-G",'2018 GTCMHIC Metal Level Plans'!$D$34,IF($V81="ACA-S",'2018 GTCMHIC Metal Level Plans'!$D$39,IF($V81="ACA-B",'2018 GTCMHIC Metal Level Plans'!$D$44," ")))))))))))))))</f>
        <v>687.6168353600001</v>
      </c>
      <c r="AA81" s="97">
        <f>IF($O81="3T3",'2018 GTCMHIC 3-Tier Rx Plans'!$C$31,IF($O81="3T5a",'2018 GTCMHIC 3-Tier Rx Plans'!$D$31,IF($O81="3T6",'2018 GTCMHIC 3-Tier Rx Plans'!$E$31,IF($O81="3T7",'2018 GTCMHIC 3-Tier Rx Plans'!$F$31,IF($O81="3T8",'2018 GTCMHI Medical Plan Rates'!#REF!,IF($O81="3T9",'2018 GTCMHIC 3-Tier Rx Plans'!$G$31,IF($O81="3T10",'2018 GTCMHIC 3-Tier Rx Plans'!$H$31,IF($O81="3T11",'2018 GTCMHIC 3-Tier Rx Plans'!$I$31,IF($O81="3T13",'2018 GTCMHIC 3-Tier Rx Plans'!$J$31,IF($O81="ACA-P",'2018 GTCMHIC Metal Level Plans'!$D$30,IF($O81="ACA-G",'2018 GTCMHIC Metal Level Plans'!$D$35,IF($O81="ACA-S",'2018 GTCMHIC Metal Level Plans'!$D$40,IF($O81="ACA-B",'2018 GTCMHIC Metal Level Plans'!$D$45," ")))))))))))))</f>
        <v>175.57276464</v>
      </c>
      <c r="AB81" s="97">
        <f t="shared" si="5"/>
        <v>863.18960000000015</v>
      </c>
      <c r="AC81" s="23"/>
    </row>
    <row r="82" spans="1:29" s="7" customFormat="1" ht="20.100000000000001" customHeight="1" x14ac:dyDescent="0.2">
      <c r="A82" s="280"/>
      <c r="B82" s="281"/>
      <c r="C82" s="285" t="s">
        <v>302</v>
      </c>
      <c r="D82" s="77" t="s">
        <v>232</v>
      </c>
      <c r="E82" s="78" t="s">
        <v>296</v>
      </c>
      <c r="F82" s="78" t="s">
        <v>305</v>
      </c>
      <c r="G82" s="78" t="s">
        <v>158</v>
      </c>
      <c r="H82" s="25">
        <v>40544</v>
      </c>
      <c r="I82" s="14">
        <v>5</v>
      </c>
      <c r="J82" s="14">
        <v>20</v>
      </c>
      <c r="K82" s="14">
        <v>35</v>
      </c>
      <c r="L82" s="14">
        <v>10</v>
      </c>
      <c r="M82" s="14">
        <v>40</v>
      </c>
      <c r="N82" s="14">
        <v>70</v>
      </c>
      <c r="O82" s="14" t="s">
        <v>67</v>
      </c>
      <c r="P82" s="18" t="s">
        <v>82</v>
      </c>
      <c r="Q82" s="14">
        <v>10</v>
      </c>
      <c r="R82" s="14" t="s">
        <v>30</v>
      </c>
      <c r="S82" s="14" t="s">
        <v>30</v>
      </c>
      <c r="T82" s="14" t="s">
        <v>30</v>
      </c>
      <c r="U82" s="14" t="s">
        <v>30</v>
      </c>
      <c r="V82" s="18" t="s">
        <v>53</v>
      </c>
      <c r="W82" s="19">
        <f>IF($V82="MM1",'2018 GTCMHI Medical Plan Rates'!$R$12,IF($V82="MM2",'2018 GTCMHI Medical Plan Rates'!$R$13,IF($V82="MM3",'2018 GTCMHI Medical Plan Rates'!$R$14,IF($V82="MM5",'2018 GTCMHI Medical Plan Rates'!$R$15,IF($V82="MM6",'2018 GTCMHI Medical Plan Rates'!$R$16,IF($V82="MM7",'2018 GTCMHI Medical Plan Rates'!$R$17,IF($V82="PPO1",'2018 GTCMHI Medical Plan Rates'!$R$8,IF($V82="PPO2",'2018 GTCMHI Medical Plan Rates'!$R$9,IF($V82="PPO3",'2018 GTCMHI Medical Plan Rates'!$R$10,IF($V82="PPOT",'2018 GTCMHI Medical Plan Rates'!$R$11,IF($V82="ACA-P",'2018 GTCMHIC Metal Level Plans'!$C$29,IF($V82="ACA-G",'2018 GTCMHIC Metal Level Plans'!$C$34,IF($V82="ACA-S",'2018 GTCMHIC Metal Level Plans'!$C$39,IF($V82="ACA-B",'2018 GTCMHIC Metal Level Plans'!$C$44," "))))))))))))))</f>
        <v>700.39</v>
      </c>
      <c r="X82" s="19">
        <f>IF($O82="3T3",'2018 GTCMHIC 3-Tier Rx Plans'!$C$30,IF($O82="3T5a",'2018 GTCMHIC 3-Tier Rx Plans'!$D$30,IF($O82="3T6",'2018 GTCMHIC 3-Tier Rx Plans'!$E$30,IF($O82="3T7",'2018 GTCMHIC 3-Tier Rx Plans'!$F$30,IF($O82="3T8",'2018 GTCMHI Medical Plan Rates'!#REF!,IF($O82="3T9",'2018 GTCMHIC 3-Tier Rx Plans'!$G$30,IF($O82="3T10",'2018 GTCMHIC 3-Tier Rx Plans'!$H$30,IF($O82="3T11",'2018 GTCMHIC 3-Tier Rx Plans'!$I$30,IF($O82="3T13",'2018 GTCMHIC 3-Tier Rx Plans'!$J$30,IF($O82="ACA-P",'2018 GTCMHIC Metal Level Plans'!$C$30,IF($O82="ACA-G",'2018 GTCMHIC Metal Level Plans'!$C$35,IF($O82="ACA-S",'2018 GTCMHIC Metal Level Plans'!$C$40,IF($O82="ACA-B",'2018 GTCMHIC Metal Level Plans'!$C$45," ")))))))))))))</f>
        <v>177.13</v>
      </c>
      <c r="Y82" s="19">
        <f t="shared" si="4"/>
        <v>877.52</v>
      </c>
      <c r="Z82" s="19">
        <f>IF($V82="MM1",'2018 GTCMHI Medical Plan Rates'!$S$12,IF($V82="MM2",'2018 GTCMHI Medical Plan Rates'!$S$13,IF($V82="MM3",'2018 GTCMHI Medical Plan Rates'!$S$14,IF($V82="MM4",'2018 GTCMHI Medical Plan Rates'!#REF!,IF($V82="MM5",'2018 GTCMHI Medical Plan Rates'!$S$15,IF($V82="MM6",'2018 GTCMHI Medical Plan Rates'!$S$16,IF($V82="MM7",'2018 GTCMHI Medical Plan Rates'!$S$17,IF($V82="PPO1",'2018 GTCMHI Medical Plan Rates'!$S$8,IF($V82="PPO2",'2018 GTCMHI Medical Plan Rates'!$S$9,IF($V82="PPO3",'2018 GTCMHI Medical Plan Rates'!$S$10,IF($V82="PPOT",'2018 GTCMHI Medical Plan Rates'!$S$11,IF($V82="ACA-P",'2018 GTCMHIC Metal Level Plans'!$D$29,IF($V82="ACA-G",'2018 GTCMHIC Metal Level Plans'!$D$34,IF($V82="ACA-S",'2018 GTCMHIC Metal Level Plans'!$D$39,IF($V82="ACA-B",'2018 GTCMHIC Metal Level Plans'!$D$44," ")))))))))))))))</f>
        <v>1515.96</v>
      </c>
      <c r="AA82" s="19">
        <f>IF($O82="3T3",'2018 GTCMHIC 3-Tier Rx Plans'!$C$31,IF($O82="3T5a",'2018 GTCMHIC 3-Tier Rx Plans'!$D$31,IF($O82="3T6",'2018 GTCMHIC 3-Tier Rx Plans'!$E$31,IF($O82="3T7",'2018 GTCMHIC 3-Tier Rx Plans'!$F$31,IF($O82="3T8",'2018 GTCMHI Medical Plan Rates'!#REF!,IF($O82="3T9",'2018 GTCMHIC 3-Tier Rx Plans'!$G$31,IF($O82="3T10",'2018 GTCMHIC 3-Tier Rx Plans'!$H$31,IF($O82="3T11",'2018 GTCMHIC 3-Tier Rx Plans'!$I$31,IF($O82="3T13",'2018 GTCMHIC 3-Tier Rx Plans'!$J$31,IF($O82="ACA-P",'2018 GTCMHIC Metal Level Plans'!$D$30,IF($O82="ACA-G",'2018 GTCMHIC Metal Level Plans'!$D$35,IF($O82="ACA-S",'2018 GTCMHIC Metal Level Plans'!$D$40,IF($O82="ACA-B",'2018 GTCMHIC Metal Level Plans'!$D$45," ")))))))))))))</f>
        <v>383.97</v>
      </c>
      <c r="AB82" s="19">
        <f t="shared" si="5"/>
        <v>1899.93</v>
      </c>
      <c r="AC82" s="23"/>
    </row>
    <row r="83" spans="1:29" s="7" customFormat="1" ht="20.100000000000001" customHeight="1" x14ac:dyDescent="0.2">
      <c r="A83" s="280"/>
      <c r="B83" s="281"/>
      <c r="C83" s="286"/>
      <c r="D83" s="77" t="s">
        <v>48</v>
      </c>
      <c r="E83" s="78" t="s">
        <v>298</v>
      </c>
      <c r="F83" s="78" t="s">
        <v>305</v>
      </c>
      <c r="G83" s="78" t="s">
        <v>310</v>
      </c>
      <c r="H83" s="25">
        <v>40544</v>
      </c>
      <c r="I83" s="14">
        <v>5</v>
      </c>
      <c r="J83" s="14">
        <v>20</v>
      </c>
      <c r="K83" s="14">
        <v>35</v>
      </c>
      <c r="L83" s="14">
        <v>10</v>
      </c>
      <c r="M83" s="14">
        <v>40</v>
      </c>
      <c r="N83" s="14">
        <v>70</v>
      </c>
      <c r="O83" s="14" t="s">
        <v>67</v>
      </c>
      <c r="P83" s="18" t="s">
        <v>75</v>
      </c>
      <c r="Q83" s="14" t="s">
        <v>30</v>
      </c>
      <c r="R83" s="14">
        <v>100</v>
      </c>
      <c r="S83" s="14">
        <v>200</v>
      </c>
      <c r="T83" s="14">
        <v>200</v>
      </c>
      <c r="U83" s="14">
        <v>400</v>
      </c>
      <c r="V83" s="18" t="s">
        <v>57</v>
      </c>
      <c r="W83" s="19">
        <f>IF($V83="MM1",'2018 GTCMHI Medical Plan Rates'!$R$12,IF($V83="MM2",'2018 GTCMHI Medical Plan Rates'!$R$13,IF($V83="MM3",'2018 GTCMHI Medical Plan Rates'!$R$14,IF($V83="MM5",'2018 GTCMHI Medical Plan Rates'!$R$15,IF($V83="MM6",'2018 GTCMHI Medical Plan Rates'!$R$16,IF($V83="MM7",'2018 GTCMHI Medical Plan Rates'!$R$17,IF($V83="PPO1",'2018 GTCMHI Medical Plan Rates'!$R$8,IF($V83="PPO2",'2018 GTCMHI Medical Plan Rates'!$R$9,IF($V83="PPO3",'2018 GTCMHI Medical Plan Rates'!$R$10,IF($V83="PPOT",'2018 GTCMHI Medical Plan Rates'!$R$11,IF($V83="ACA-P",'2018 GTCMHIC Metal Level Plans'!$C$29,IF($V83="ACA-G",'2018 GTCMHIC Metal Level Plans'!$C$34,IF($V83="ACA-S",'2018 GTCMHIC Metal Level Plans'!$C$39,IF($V83="ACA-B",'2018 GTCMHIC Metal Level Plans'!$C$44," "))))))))))))))</f>
        <v>714.57</v>
      </c>
      <c r="X83" s="19">
        <f>IF($O83="3T3",'2018 GTCMHIC 3-Tier Rx Plans'!$C$30,IF($O83="3T5a",'2018 GTCMHIC 3-Tier Rx Plans'!$D$30,IF($O83="3T6",'2018 GTCMHIC 3-Tier Rx Plans'!$E$30,IF($O83="3T7",'2018 GTCMHIC 3-Tier Rx Plans'!$F$30,IF($O83="3T8",'2018 GTCMHI Medical Plan Rates'!#REF!,IF($O83="3T9",'2018 GTCMHIC 3-Tier Rx Plans'!$G$30,IF($O83="3T10",'2018 GTCMHIC 3-Tier Rx Plans'!$H$30,IF($O83="3T11",'2018 GTCMHIC 3-Tier Rx Plans'!$I$30,IF($O83="3T13",'2018 GTCMHIC 3-Tier Rx Plans'!$J$30,IF($O83="ACA-P",'2018 GTCMHIC Metal Level Plans'!$C$30,IF($O83="ACA-G",'2018 GTCMHIC Metal Level Plans'!$C$35,IF($O83="ACA-S",'2018 GTCMHIC Metal Level Plans'!$C$40,IF($O83="ACA-B",'2018 GTCMHIC Metal Level Plans'!$C$45," ")))))))))))))</f>
        <v>177.13</v>
      </c>
      <c r="Y83" s="19">
        <f t="shared" si="4"/>
        <v>891.7</v>
      </c>
      <c r="Z83" s="19">
        <f>IF($V83="MM1",'2018 GTCMHI Medical Plan Rates'!$S$12,IF($V83="MM2",'2018 GTCMHI Medical Plan Rates'!$S$13,IF($V83="MM3",'2018 GTCMHI Medical Plan Rates'!$S$14,IF($V83="MM4",'2018 GTCMHI Medical Plan Rates'!#REF!,IF($V83="MM5",'2018 GTCMHI Medical Plan Rates'!$S$15,IF($V83="MM6",'2018 GTCMHI Medical Plan Rates'!$S$16,IF($V83="MM7",'2018 GTCMHI Medical Plan Rates'!$S$17,IF($V83="PPO1",'2018 GTCMHI Medical Plan Rates'!$S$8,IF($V83="PPO2",'2018 GTCMHI Medical Plan Rates'!$S$9,IF($V83="PPO3",'2018 GTCMHI Medical Plan Rates'!$S$10,IF($V83="PPOT",'2018 GTCMHI Medical Plan Rates'!$S$11,IF($V83="ACA-P",'2018 GTCMHIC Metal Level Plans'!$D$29,IF($V83="ACA-G",'2018 GTCMHIC Metal Level Plans'!$D$34,IF($V83="ACA-S",'2018 GTCMHIC Metal Level Plans'!$D$39,IF($V83="ACA-B",'2018 GTCMHIC Metal Level Plans'!$D$44," ")))))))))))))))</f>
        <v>1548.8</v>
      </c>
      <c r="AA83" s="19">
        <f>IF($O83="3T3",'2018 GTCMHIC 3-Tier Rx Plans'!$C$31,IF($O83="3T5a",'2018 GTCMHIC 3-Tier Rx Plans'!$D$31,IF($O83="3T6",'2018 GTCMHIC 3-Tier Rx Plans'!$E$31,IF($O83="3T7",'2018 GTCMHIC 3-Tier Rx Plans'!$F$31,IF($O83="3T8",'2018 GTCMHI Medical Plan Rates'!#REF!,IF($O83="3T9",'2018 GTCMHIC 3-Tier Rx Plans'!$G$31,IF($O83="3T10",'2018 GTCMHIC 3-Tier Rx Plans'!$H$31,IF($O83="3T11",'2018 GTCMHIC 3-Tier Rx Plans'!$I$31,IF($O83="3T13",'2018 GTCMHIC 3-Tier Rx Plans'!$J$31,IF($O83="ACA-P",'2018 GTCMHIC Metal Level Plans'!$D$30,IF($O83="ACA-G",'2018 GTCMHIC Metal Level Plans'!$D$35,IF($O83="ACA-S",'2018 GTCMHIC Metal Level Plans'!$D$40,IF($O83="ACA-B",'2018 GTCMHIC Metal Level Plans'!$D$45," ")))))))))))))</f>
        <v>383.97</v>
      </c>
      <c r="AB83" s="19">
        <f t="shared" si="5"/>
        <v>1932.77</v>
      </c>
      <c r="AC83" s="23"/>
    </row>
    <row r="84" spans="1:29" s="7" customFormat="1" ht="20.100000000000001" customHeight="1" x14ac:dyDescent="0.2">
      <c r="A84" s="280"/>
      <c r="B84" s="281"/>
      <c r="C84" s="286"/>
      <c r="D84" s="81" t="s">
        <v>357</v>
      </c>
      <c r="E84" s="82" t="s">
        <v>280</v>
      </c>
      <c r="F84" s="82" t="s">
        <v>305</v>
      </c>
      <c r="G84" s="82" t="s">
        <v>160</v>
      </c>
      <c r="H84" s="25">
        <v>42370</v>
      </c>
      <c r="I84" s="14">
        <v>10</v>
      </c>
      <c r="J84" s="14">
        <v>30</v>
      </c>
      <c r="K84" s="14">
        <v>50</v>
      </c>
      <c r="L84" s="14">
        <v>20</v>
      </c>
      <c r="M84" s="14">
        <v>60</v>
      </c>
      <c r="N84" s="14">
        <v>100</v>
      </c>
      <c r="O84" s="84" t="s">
        <v>116</v>
      </c>
      <c r="P84" s="84" t="s">
        <v>150</v>
      </c>
      <c r="Q84" s="14" t="s">
        <v>337</v>
      </c>
      <c r="R84" s="14" t="s">
        <v>30</v>
      </c>
      <c r="S84" s="14" t="s">
        <v>30</v>
      </c>
      <c r="T84" s="14">
        <v>2000</v>
      </c>
      <c r="U84" s="14">
        <v>6000</v>
      </c>
      <c r="V84" s="84" t="s">
        <v>116</v>
      </c>
      <c r="W84" s="97">
        <f>IF($V84="MM1",'2018 GTCMHI Medical Plan Rates'!$R$12,IF($V84="MM2",'2018 GTCMHI Medical Plan Rates'!$R$13,IF($V84="MM3",'2018 GTCMHI Medical Plan Rates'!$R$14,IF($V84="MM5",'2018 GTCMHI Medical Plan Rates'!$R$15,IF($V84="MM6",'2018 GTCMHI Medical Plan Rates'!$R$16,IF($V84="MM7",'2018 GTCMHI Medical Plan Rates'!$R$17,IF($V84="PPO1",'2018 GTCMHI Medical Plan Rates'!$R$8,IF($V84="PPO2",'2018 GTCMHI Medical Plan Rates'!$R$9,IF($V84="PPO3",'2018 GTCMHI Medical Plan Rates'!$R$10,IF($V84="PPOT",'2018 GTCMHI Medical Plan Rates'!$R$11,IF($V84="ACA-P",'2018 GTCMHIC Metal Level Plans'!$C$29,IF($V84="ACA-G",'2018 GTCMHIC Metal Level Plans'!$C$34,IF($V84="ACA-S",'2018 GTCMHIC Metal Level Plans'!$C$39,IF($V84="ACA-B",'2018 GTCMHIC Metal Level Plans'!$C$44," "))))))))))))))</f>
        <v>477.71719631999997</v>
      </c>
      <c r="X84" s="97">
        <f>IF($O84="3T3",'2018 GTCMHIC 3-Tier Rx Plans'!$C$30,IF($O84="3T5a",'2018 GTCMHIC 3-Tier Rx Plans'!$D$30,IF($O84="3T6",'2018 GTCMHIC 3-Tier Rx Plans'!$E$30,IF($O84="3T7",'2018 GTCMHIC 3-Tier Rx Plans'!$F$30,IF($O84="3T8",'2018 GTCMHI Medical Plan Rates'!#REF!,IF($O84="3T9",'2018 GTCMHIC 3-Tier Rx Plans'!$G$30,IF($O84="3T10",'2018 GTCMHIC 3-Tier Rx Plans'!$H$30,IF($O84="3T11",'2018 GTCMHIC 3-Tier Rx Plans'!$I$30,IF($O84="3T13",'2018 GTCMHIC 3-Tier Rx Plans'!$J$30,IF($O84="ACA-P",'2018 GTCMHIC Metal Level Plans'!$C$30,IF($O84="ACA-G",'2018 GTCMHIC Metal Level Plans'!$C$35,IF($O84="ACA-S",'2018 GTCMHIC Metal Level Plans'!$C$40,IF($O84="ACA-B",'2018 GTCMHIC Metal Level Plans'!$C$45," ")))))))))))))</f>
        <v>121.97800368</v>
      </c>
      <c r="Y84" s="19">
        <f t="shared" si="4"/>
        <v>599.6952</v>
      </c>
      <c r="Z84" s="97">
        <f>IF($V84="MM1",'2018 GTCMHI Medical Plan Rates'!$S$12,IF($V84="MM2",'2018 GTCMHI Medical Plan Rates'!$S$13,IF($V84="MM3",'2018 GTCMHI Medical Plan Rates'!$S$14,IF($V84="MM4",'2018 GTCMHI Medical Plan Rates'!#REF!,IF($V84="MM5",'2018 GTCMHI Medical Plan Rates'!$S$15,IF($V84="MM6",'2018 GTCMHI Medical Plan Rates'!$S$16,IF($V84="MM7",'2018 GTCMHI Medical Plan Rates'!$S$17,IF($V84="PPO1",'2018 GTCMHI Medical Plan Rates'!$S$8,IF($V84="PPO2",'2018 GTCMHI Medical Plan Rates'!$S$9,IF($V84="PPO3",'2018 GTCMHI Medical Plan Rates'!$S$10,IF($V84="PPOT",'2018 GTCMHI Medical Plan Rates'!$S$11,IF($V84="ACA-P",'2018 GTCMHIC Metal Level Plans'!$D$29,IF($V84="ACA-G",'2018 GTCMHIC Metal Level Plans'!$D$34,IF($V84="ACA-S",'2018 GTCMHIC Metal Level Plans'!$D$39,IF($V84="ACA-B",'2018 GTCMHIC Metal Level Plans'!$D$44," ")))))))))))))))</f>
        <v>1242.074652</v>
      </c>
      <c r="AA84" s="97">
        <f>IF($O84="3T3",'2018 GTCMHIC 3-Tier Rx Plans'!$C$31,IF($O84="3T5a",'2018 GTCMHIC 3-Tier Rx Plans'!$D$31,IF($O84="3T6",'2018 GTCMHIC 3-Tier Rx Plans'!$E$31,IF($O84="3T7",'2018 GTCMHIC 3-Tier Rx Plans'!$F$31,IF($O84="3T8",'2018 GTCMHI Medical Plan Rates'!#REF!,IF($O84="3T9",'2018 GTCMHIC 3-Tier Rx Plans'!$G$31,IF($O84="3T10",'2018 GTCMHIC 3-Tier Rx Plans'!$H$31,IF($O84="3T11",'2018 GTCMHIC 3-Tier Rx Plans'!$I$31,IF($O84="3T13",'2018 GTCMHIC 3-Tier Rx Plans'!$J$31,IF($O84="ACA-P",'2018 GTCMHIC Metal Level Plans'!$D$30,IF($O84="ACA-G",'2018 GTCMHIC Metal Level Plans'!$D$35,IF($O84="ACA-S",'2018 GTCMHIC Metal Level Plans'!$D$40,IF($O84="ACA-B",'2018 GTCMHIC Metal Level Plans'!$D$45," ")))))))))))))</f>
        <v>317.14534800000001</v>
      </c>
      <c r="AB84" s="97">
        <f t="shared" si="5"/>
        <v>1559.22</v>
      </c>
      <c r="AC84" s="23"/>
    </row>
    <row r="85" spans="1:29" s="7" customFormat="1" ht="20.100000000000001" customHeight="1" x14ac:dyDescent="0.2">
      <c r="A85" s="280"/>
      <c r="B85" s="281"/>
      <c r="C85" s="286"/>
      <c r="D85" s="81" t="s">
        <v>358</v>
      </c>
      <c r="E85" s="82" t="s">
        <v>361</v>
      </c>
      <c r="F85" s="82" t="s">
        <v>305</v>
      </c>
      <c r="G85" s="82"/>
      <c r="H85" s="25">
        <v>42370</v>
      </c>
      <c r="I85" s="14">
        <v>5</v>
      </c>
      <c r="J85" s="14">
        <v>35</v>
      </c>
      <c r="K85" s="14">
        <v>70</v>
      </c>
      <c r="L85" s="14">
        <v>10</v>
      </c>
      <c r="M85" s="14">
        <v>70</v>
      </c>
      <c r="N85" s="14">
        <v>140</v>
      </c>
      <c r="O85" s="84" t="s">
        <v>324</v>
      </c>
      <c r="P85" s="84" t="s">
        <v>364</v>
      </c>
      <c r="Q85" s="14" t="s">
        <v>367</v>
      </c>
      <c r="R85" s="14">
        <v>500</v>
      </c>
      <c r="S85" s="14">
        <v>1500</v>
      </c>
      <c r="T85" s="14">
        <v>3000</v>
      </c>
      <c r="U85" s="14">
        <v>9000</v>
      </c>
      <c r="V85" s="84" t="s">
        <v>324</v>
      </c>
      <c r="W85" s="19">
        <f>IF($V85="MM1",'2018 GTCMHI Medical Plan Rates'!$R$12,IF($V85="MM2",'2018 GTCMHI Medical Plan Rates'!$R$13,IF($V85="MM3",'2018 GTCMHI Medical Plan Rates'!$R$14,IF($V85="MM5",'2018 GTCMHI Medical Plan Rates'!$R$15,IF($V85="MM6",'2018 GTCMHI Medical Plan Rates'!$R$16,IF($V85="MM7",'2018 GTCMHI Medical Plan Rates'!$R$17,IF($V85="PPO1",'2018 GTCMHI Medical Plan Rates'!$R$8,IF($V85="PPO2",'2018 GTCMHI Medical Plan Rates'!$R$9,IF($V85="PPO3",'2018 GTCMHI Medical Plan Rates'!$R$10,IF($V85="PPOT",'2018 GTCMHI Medical Plan Rates'!$R$11,IF($V85="ACA-P",'2018 GTCMHIC Metal Level Plans'!$C$29,IF($V85="ACA-G",'2018 GTCMHIC Metal Level Plans'!$C$34,IF($V85="ACA-S",'2018 GTCMHIC Metal Level Plans'!$C$39,IF($V85="ACA-B",'2018 GTCMHIC Metal Level Plans'!$C$44," "))))))))))))))</f>
        <v>415.17149888760002</v>
      </c>
      <c r="X85" s="19">
        <f>IF($O85="3T3",'2018 GTCMHIC 3-Tier Rx Plans'!$C$30,IF($O85="3T5a",'2018 GTCMHIC 3-Tier Rx Plans'!$D$30,IF($O85="3T6",'2018 GTCMHIC 3-Tier Rx Plans'!$E$30,IF($O85="3T7",'2018 GTCMHIC 3-Tier Rx Plans'!$F$30,IF($O85="3T8",'2018 GTCMHI Medical Plan Rates'!#REF!,IF($O85="3T9",'2018 GTCMHIC 3-Tier Rx Plans'!$G$30,IF($O85="3T10",'2018 GTCMHIC 3-Tier Rx Plans'!$H$30,IF($O85="3T11",'2018 GTCMHIC 3-Tier Rx Plans'!$I$30,IF($O85="3T13",'2018 GTCMHIC 3-Tier Rx Plans'!$J$30,IF($O85="ACA-P",'2018 GTCMHIC Metal Level Plans'!$C$30,IF($O85="ACA-G",'2018 GTCMHIC Metal Level Plans'!$C$35,IF($O85="ACA-S",'2018 GTCMHIC Metal Level Plans'!$C$40,IF($O85="ACA-B",'2018 GTCMHIC Metal Level Plans'!$C$45," ")))))))))))))</f>
        <v>106.0078871124</v>
      </c>
      <c r="Y85" s="19">
        <f t="shared" si="4"/>
        <v>521.17938600000002</v>
      </c>
      <c r="Z85" s="19">
        <f>IF($V85="MM1",'2018 GTCMHI Medical Plan Rates'!$S$12,IF($V85="MM2",'2018 GTCMHI Medical Plan Rates'!$S$13,IF($V85="MM3",'2018 GTCMHI Medical Plan Rates'!$S$14,IF($V85="MM4",'2018 GTCMHI Medical Plan Rates'!#REF!,IF($V85="MM5",'2018 GTCMHI Medical Plan Rates'!$S$15,IF($V85="MM6",'2018 GTCMHI Medical Plan Rates'!$S$16,IF($V85="MM7",'2018 GTCMHI Medical Plan Rates'!$S$17,IF($V85="PPO1",'2018 GTCMHI Medical Plan Rates'!$S$8,IF($V85="PPO2",'2018 GTCMHI Medical Plan Rates'!$S$9,IF($V85="PPO3",'2018 GTCMHI Medical Plan Rates'!$S$10,IF($V85="PPOT",'2018 GTCMHI Medical Plan Rates'!$S$11,IF($V85="ACA-P",'2018 GTCMHIC Metal Level Plans'!$D$29,IF($V85="ACA-G",'2018 GTCMHIC Metal Level Plans'!$D$34,IF($V85="ACA-S",'2018 GTCMHIC Metal Level Plans'!$D$39,IF($V85="ACA-B",'2018 GTCMHIC Metal Level Plans'!$D$44," ")))))))))))))))</f>
        <v>1079.4425915364002</v>
      </c>
      <c r="AA85" s="19">
        <f>IF($O85="3T3",'2018 GTCMHIC 3-Tier Rx Plans'!$C$31,IF($O85="3T5a",'2018 GTCMHIC 3-Tier Rx Plans'!$D$31,IF($O85="3T6",'2018 GTCMHIC 3-Tier Rx Plans'!$E$31,IF($O85="3T7",'2018 GTCMHIC 3-Tier Rx Plans'!$F$31,IF($O85="3T8",'2018 GTCMHI Medical Plan Rates'!#REF!,IF($O85="3T9",'2018 GTCMHIC 3-Tier Rx Plans'!$G$31,IF($O85="3T10",'2018 GTCMHIC 3-Tier Rx Plans'!$H$31,IF($O85="3T11",'2018 GTCMHIC 3-Tier Rx Plans'!$I$31,IF($O85="3T13",'2018 GTCMHIC 3-Tier Rx Plans'!$J$31,IF($O85="ACA-P",'2018 GTCMHIC Metal Level Plans'!$D$30,IF($O85="ACA-G",'2018 GTCMHIC Metal Level Plans'!$D$35,IF($O85="ACA-S",'2018 GTCMHIC Metal Level Plans'!$D$40,IF($O85="ACA-B",'2018 GTCMHIC Metal Level Plans'!$D$45," ")))))))))))))</f>
        <v>275.61966246360004</v>
      </c>
      <c r="AB85" s="19">
        <f t="shared" si="5"/>
        <v>1355.0622540000002</v>
      </c>
      <c r="AC85" s="23"/>
    </row>
    <row r="86" spans="1:29" s="7" customFormat="1" ht="20.100000000000001" customHeight="1" x14ac:dyDescent="0.2">
      <c r="A86" s="280"/>
      <c r="B86" s="281"/>
      <c r="C86" s="286"/>
      <c r="D86" s="81" t="s">
        <v>359</v>
      </c>
      <c r="E86" s="82" t="s">
        <v>362</v>
      </c>
      <c r="F86" s="82" t="s">
        <v>305</v>
      </c>
      <c r="G86" s="82"/>
      <c r="H86" s="25">
        <v>42370</v>
      </c>
      <c r="I86" s="14">
        <v>5</v>
      </c>
      <c r="J86" s="14">
        <v>35</v>
      </c>
      <c r="K86" s="14">
        <v>70</v>
      </c>
      <c r="L86" s="14">
        <v>10</v>
      </c>
      <c r="M86" s="14">
        <v>70</v>
      </c>
      <c r="N86" s="14">
        <v>140</v>
      </c>
      <c r="O86" s="84" t="s">
        <v>366</v>
      </c>
      <c r="P86" s="84" t="s">
        <v>365</v>
      </c>
      <c r="Q86" s="14" t="s">
        <v>368</v>
      </c>
      <c r="R86" s="14">
        <v>1300</v>
      </c>
      <c r="S86" s="14">
        <v>2600</v>
      </c>
      <c r="T86" s="14">
        <v>3000</v>
      </c>
      <c r="U86" s="14">
        <v>6000</v>
      </c>
      <c r="V86" s="84" t="s">
        <v>366</v>
      </c>
      <c r="W86" s="19">
        <f>IF($V86="MM1",'2018 GTCMHI Medical Plan Rates'!$R$12,IF($V86="MM2",'2018 GTCMHI Medical Plan Rates'!$R$13,IF($V86="MM3",'2018 GTCMHI Medical Plan Rates'!$R$14,IF($V86="MM5",'2018 GTCMHI Medical Plan Rates'!$R$15,IF($V86="MM6",'2018 GTCMHI Medical Plan Rates'!$R$16,IF($V86="MM7",'2018 GTCMHI Medical Plan Rates'!$R$17,IF($V86="PPO1",'2018 GTCMHI Medical Plan Rates'!$R$8,IF($V86="PPO2",'2018 GTCMHI Medical Plan Rates'!$R$9,IF($V86="PPO3",'2018 GTCMHI Medical Plan Rates'!$R$10,IF($V86="PPOT",'2018 GTCMHI Medical Plan Rates'!$R$11,IF($V86="ACA-P",'2018 GTCMHIC Metal Level Plans'!$C$29,IF($V86="ACA-G",'2018 GTCMHIC Metal Level Plans'!$C$34,IF($V86="ACA-S",'2018 GTCMHIC Metal Level Plans'!$C$39,IF($V86="ACA-B",'2018 GTCMHIC Metal Level Plans'!$C$44," "))))))))))))))</f>
        <v>332.18092544000001</v>
      </c>
      <c r="X86" s="19">
        <f>IF($O86="3T3",'2018 GTCMHIC 3-Tier Rx Plans'!$C$30,IF($O86="3T5a",'2018 GTCMHIC 3-Tier Rx Plans'!$D$30,IF($O86="3T6",'2018 GTCMHIC 3-Tier Rx Plans'!$E$30,IF($O86="3T7",'2018 GTCMHIC 3-Tier Rx Plans'!$F$30,IF($O86="3T8",'2018 GTCMHI Medical Plan Rates'!#REF!,IF($O86="3T9",'2018 GTCMHIC 3-Tier Rx Plans'!$G$30,IF($O86="3T10",'2018 GTCMHIC 3-Tier Rx Plans'!$H$30,IF($O86="3T11",'2018 GTCMHIC 3-Tier Rx Plans'!$I$30,IF($O86="3T13",'2018 GTCMHIC 3-Tier Rx Plans'!$J$30,IF($O86="ACA-P",'2018 GTCMHIC Metal Level Plans'!$C$30,IF($O86="ACA-G",'2018 GTCMHIC Metal Level Plans'!$C$35,IF($O86="ACA-S",'2018 GTCMHIC Metal Level Plans'!$C$40,IF($O86="ACA-B",'2018 GTCMHIC Metal Level Plans'!$C$45," ")))))))))))))</f>
        <v>84.817474559999994</v>
      </c>
      <c r="Y86" s="19">
        <f t="shared" si="4"/>
        <v>416.9984</v>
      </c>
      <c r="Z86" s="19">
        <f>IF($V86="MM1",'2018 GTCMHI Medical Plan Rates'!$S$12,IF($V86="MM2",'2018 GTCMHI Medical Plan Rates'!$S$13,IF($V86="MM3",'2018 GTCMHI Medical Plan Rates'!$S$14,IF($V86="MM4",'2018 GTCMHI Medical Plan Rates'!#REF!,IF($V86="MM5",'2018 GTCMHI Medical Plan Rates'!$S$15,IF($V86="MM6",'2018 GTCMHI Medical Plan Rates'!$S$16,IF($V86="MM7",'2018 GTCMHI Medical Plan Rates'!$S$17,IF($V86="PPO1",'2018 GTCMHI Medical Plan Rates'!$S$8,IF($V86="PPO2",'2018 GTCMHI Medical Plan Rates'!$S$9,IF($V86="PPO3",'2018 GTCMHI Medical Plan Rates'!$S$10,IF($V86="PPOT",'2018 GTCMHI Medical Plan Rates'!$S$11,IF($V86="ACA-P",'2018 GTCMHIC Metal Level Plans'!$D$29,IF($V86="ACA-G",'2018 GTCMHIC Metal Level Plans'!$D$34,IF($V86="ACA-S",'2018 GTCMHIC Metal Level Plans'!$D$39,IF($V86="ACA-B",'2018 GTCMHIC Metal Level Plans'!$D$44," ")))))))))))))))</f>
        <v>863.65715072</v>
      </c>
      <c r="AA86" s="19">
        <f>IF($O86="3T3",'2018 GTCMHIC 3-Tier Rx Plans'!$C$31,IF($O86="3T5a",'2018 GTCMHIC 3-Tier Rx Plans'!$D$31,IF($O86="3T6",'2018 GTCMHIC 3-Tier Rx Plans'!$E$31,IF($O86="3T7",'2018 GTCMHIC 3-Tier Rx Plans'!$F$31,IF($O86="3T8",'2018 GTCMHI Medical Plan Rates'!#REF!,IF($O86="3T9",'2018 GTCMHIC 3-Tier Rx Plans'!$G$31,IF($O86="3T10",'2018 GTCMHIC 3-Tier Rx Plans'!$H$31,IF($O86="3T11",'2018 GTCMHIC 3-Tier Rx Plans'!$I$31,IF($O86="3T13",'2018 GTCMHIC 3-Tier Rx Plans'!$J$31,IF($O86="ACA-P",'2018 GTCMHIC Metal Level Plans'!$D$30,IF($O86="ACA-G",'2018 GTCMHIC Metal Level Plans'!$D$35,IF($O86="ACA-S",'2018 GTCMHIC Metal Level Plans'!$D$40,IF($O86="ACA-B",'2018 GTCMHIC Metal Level Plans'!$D$45," ")))))))))))))</f>
        <v>220.52204928</v>
      </c>
      <c r="AB86" s="19">
        <f t="shared" si="5"/>
        <v>1084.1792</v>
      </c>
      <c r="AC86" s="23"/>
    </row>
    <row r="87" spans="1:29" s="7" customFormat="1" ht="20.100000000000001" customHeight="1" x14ac:dyDescent="0.2">
      <c r="A87" s="280"/>
      <c r="B87" s="281"/>
      <c r="C87" s="287"/>
      <c r="D87" s="81" t="s">
        <v>360</v>
      </c>
      <c r="E87" s="82" t="s">
        <v>363</v>
      </c>
      <c r="F87" s="82" t="s">
        <v>305</v>
      </c>
      <c r="G87" s="82" t="s">
        <v>340</v>
      </c>
      <c r="H87" s="25">
        <v>42370</v>
      </c>
      <c r="I87" s="14">
        <v>5</v>
      </c>
      <c r="J87" s="14">
        <v>35</v>
      </c>
      <c r="K87" s="14">
        <v>70</v>
      </c>
      <c r="L87" s="14">
        <v>10</v>
      </c>
      <c r="M87" s="14">
        <v>70</v>
      </c>
      <c r="N87" s="14">
        <v>140</v>
      </c>
      <c r="O87" s="84" t="s">
        <v>342</v>
      </c>
      <c r="P87" s="84" t="s">
        <v>341</v>
      </c>
      <c r="Q87" s="93">
        <v>0.2</v>
      </c>
      <c r="R87" s="64">
        <v>3500</v>
      </c>
      <c r="S87" s="64">
        <v>7000</v>
      </c>
      <c r="T87" s="14">
        <v>6350</v>
      </c>
      <c r="U87" s="14">
        <v>12700</v>
      </c>
      <c r="V87" s="84" t="s">
        <v>342</v>
      </c>
      <c r="W87" s="97">
        <f>IF($V87="MM1",'2018 GTCMHI Medical Plan Rates'!$R$12,IF($V87="MM2",'2018 GTCMHI Medical Plan Rates'!$R$13,IF($V87="MM3",'2018 GTCMHI Medical Plan Rates'!$R$14,IF($V87="MM5",'2018 GTCMHI Medical Plan Rates'!$R$15,IF($V87="MM6",'2018 GTCMHI Medical Plan Rates'!$R$16,IF($V87="MM7",'2018 GTCMHI Medical Plan Rates'!$R$17,IF($V87="PPO1",'2018 GTCMHI Medical Plan Rates'!$R$8,IF($V87="PPO2",'2018 GTCMHI Medical Plan Rates'!$R$9,IF($V87="PPO3",'2018 GTCMHI Medical Plan Rates'!$R$10,IF($V87="PPOT",'2018 GTCMHI Medical Plan Rates'!$R$11,IF($V87="ACA-P",'2018 GTCMHIC Metal Level Plans'!$C$29,IF($V87="ACA-G",'2018 GTCMHIC Metal Level Plans'!$C$34,IF($V87="ACA-S",'2018 GTCMHIC Metal Level Plans'!$C$39,IF($V87="ACA-B",'2018 GTCMHIC Metal Level Plans'!$C$44," "))))))))))))))</f>
        <v>264.47056272000003</v>
      </c>
      <c r="X87" s="97">
        <f>IF($O87="3T3",'2018 GTCMHIC 3-Tier Rx Plans'!$C$30,IF($O87="3T5a",'2018 GTCMHIC 3-Tier Rx Plans'!$D$30,IF($O87="3T6",'2018 GTCMHIC 3-Tier Rx Plans'!$E$30,IF($O87="3T7",'2018 GTCMHIC 3-Tier Rx Plans'!$F$30,IF($O87="3T8",'2018 GTCMHI Medical Plan Rates'!#REF!,IF($O87="3T9",'2018 GTCMHIC 3-Tier Rx Plans'!$G$30,IF($O87="3T10",'2018 GTCMHIC 3-Tier Rx Plans'!$H$30,IF($O87="3T11",'2018 GTCMHIC 3-Tier Rx Plans'!$I$30,IF($O87="3T13",'2018 GTCMHIC 3-Tier Rx Plans'!$J$30,IF($O87="ACA-P",'2018 GTCMHIC Metal Level Plans'!$C$30,IF($O87="ACA-G",'2018 GTCMHIC Metal Level Plans'!$C$35,IF($O87="ACA-S",'2018 GTCMHIC Metal Level Plans'!$C$40,IF($O87="ACA-B",'2018 GTCMHIC Metal Level Plans'!$C$45," ")))))))))))))</f>
        <v>67.528637280000012</v>
      </c>
      <c r="Y87" s="97">
        <f t="shared" si="4"/>
        <v>331.99920000000003</v>
      </c>
      <c r="Z87" s="97">
        <f>IF($V87="MM1",'2018 GTCMHI Medical Plan Rates'!$S$12,IF($V87="MM2",'2018 GTCMHI Medical Plan Rates'!$S$13,IF($V87="MM3",'2018 GTCMHI Medical Plan Rates'!$S$14,IF($V87="MM4",'2018 GTCMHI Medical Plan Rates'!#REF!,IF($V87="MM5",'2018 GTCMHI Medical Plan Rates'!$S$15,IF($V87="MM6",'2018 GTCMHI Medical Plan Rates'!$S$16,IF($V87="MM7",'2018 GTCMHI Medical Plan Rates'!$S$17,IF($V87="PPO1",'2018 GTCMHI Medical Plan Rates'!$S$8,IF($V87="PPO2",'2018 GTCMHI Medical Plan Rates'!$S$9,IF($V87="PPO3",'2018 GTCMHI Medical Plan Rates'!$S$10,IF($V87="PPOT",'2018 GTCMHI Medical Plan Rates'!$S$11,IF($V87="ACA-P",'2018 GTCMHIC Metal Level Plans'!$D$29,IF($V87="ACA-G",'2018 GTCMHIC Metal Level Plans'!$D$34,IF($V87="ACA-S",'2018 GTCMHIC Metal Level Plans'!$D$39,IF($V87="ACA-B",'2018 GTCMHIC Metal Level Plans'!$D$44," ")))))))))))))))</f>
        <v>687.6168353600001</v>
      </c>
      <c r="AA87" s="97">
        <f>IF($O87="3T3",'2018 GTCMHIC 3-Tier Rx Plans'!$C$31,IF($O87="3T5a",'2018 GTCMHIC 3-Tier Rx Plans'!$D$31,IF($O87="3T6",'2018 GTCMHIC 3-Tier Rx Plans'!$E$31,IF($O87="3T7",'2018 GTCMHIC 3-Tier Rx Plans'!$F$31,IF($O87="3T8",'2018 GTCMHI Medical Plan Rates'!#REF!,IF($O87="3T9",'2018 GTCMHIC 3-Tier Rx Plans'!$G$31,IF($O87="3T10",'2018 GTCMHIC 3-Tier Rx Plans'!$H$31,IF($O87="3T11",'2018 GTCMHIC 3-Tier Rx Plans'!$I$31,IF($O87="3T13",'2018 GTCMHIC 3-Tier Rx Plans'!$J$31,IF($O87="ACA-P",'2018 GTCMHIC Metal Level Plans'!$D$30,IF($O87="ACA-G",'2018 GTCMHIC Metal Level Plans'!$D$35,IF($O87="ACA-S",'2018 GTCMHIC Metal Level Plans'!$D$40,IF($O87="ACA-B",'2018 GTCMHIC Metal Level Plans'!$D$45," ")))))))))))))</f>
        <v>175.57276464</v>
      </c>
      <c r="AB87" s="97">
        <f t="shared" si="5"/>
        <v>863.18960000000015</v>
      </c>
      <c r="AC87" s="23"/>
    </row>
    <row r="88" spans="1:29" s="7" customFormat="1" ht="20.100000000000001" customHeight="1" x14ac:dyDescent="0.2">
      <c r="A88" s="280"/>
      <c r="B88" s="281"/>
      <c r="C88" s="285" t="s">
        <v>303</v>
      </c>
      <c r="D88" s="77" t="s">
        <v>232</v>
      </c>
      <c r="E88" s="78" t="s">
        <v>296</v>
      </c>
      <c r="F88" s="78" t="s">
        <v>306</v>
      </c>
      <c r="G88" s="78" t="s">
        <v>158</v>
      </c>
      <c r="H88" s="25">
        <v>40544</v>
      </c>
      <c r="I88" s="14">
        <v>5</v>
      </c>
      <c r="J88" s="14">
        <v>20</v>
      </c>
      <c r="K88" s="14">
        <v>35</v>
      </c>
      <c r="L88" s="14">
        <v>10</v>
      </c>
      <c r="M88" s="14">
        <v>40</v>
      </c>
      <c r="N88" s="14">
        <v>70</v>
      </c>
      <c r="O88" s="14" t="s">
        <v>67</v>
      </c>
      <c r="P88" s="18" t="s">
        <v>82</v>
      </c>
      <c r="Q88" s="14">
        <v>10</v>
      </c>
      <c r="R88" s="14" t="s">
        <v>30</v>
      </c>
      <c r="S88" s="14" t="s">
        <v>30</v>
      </c>
      <c r="T88" s="14" t="s">
        <v>30</v>
      </c>
      <c r="U88" s="14" t="s">
        <v>30</v>
      </c>
      <c r="V88" s="18" t="s">
        <v>53</v>
      </c>
      <c r="W88" s="19">
        <f>IF($V88="MM1",'2018 GTCMHI Medical Plan Rates'!$R$12,IF($V88="MM2",'2018 GTCMHI Medical Plan Rates'!$R$13,IF($V88="MM3",'2018 GTCMHI Medical Plan Rates'!$R$14,IF($V88="MM5",'2018 GTCMHI Medical Plan Rates'!$R$15,IF($V88="MM6",'2018 GTCMHI Medical Plan Rates'!$R$16,IF($V88="MM7",'2018 GTCMHI Medical Plan Rates'!$R$17,IF($V88="PPO1",'2018 GTCMHI Medical Plan Rates'!$R$8,IF($V88="PPO2",'2018 GTCMHI Medical Plan Rates'!$R$9,IF($V88="PPO3",'2018 GTCMHI Medical Plan Rates'!$R$10,IF($V88="PPOT",'2018 GTCMHI Medical Plan Rates'!$R$11,IF($V88="ACA-P",'2018 GTCMHIC Metal Level Plans'!$C$29,IF($V88="ACA-G",'2018 GTCMHIC Metal Level Plans'!$C$34,IF($V88="ACA-S",'2018 GTCMHIC Metal Level Plans'!$C$39,IF($V88="ACA-B",'2018 GTCMHIC Metal Level Plans'!$C$44," "))))))))))))))</f>
        <v>700.39</v>
      </c>
      <c r="X88" s="19">
        <f>IF($O88="3T3",'2018 GTCMHIC 3-Tier Rx Plans'!$C$30,IF($O88="3T5a",'2018 GTCMHIC 3-Tier Rx Plans'!$D$30,IF($O88="3T6",'2018 GTCMHIC 3-Tier Rx Plans'!$E$30,IF($O88="3T7",'2018 GTCMHIC 3-Tier Rx Plans'!$F$30,IF($O88="3T8",'2018 GTCMHI Medical Plan Rates'!#REF!,IF($O88="3T9",'2018 GTCMHIC 3-Tier Rx Plans'!$G$30,IF($O88="3T10",'2018 GTCMHIC 3-Tier Rx Plans'!$H$30,IF($O88="3T11",'2018 GTCMHIC 3-Tier Rx Plans'!$I$30,IF($O88="3T13",'2018 GTCMHIC 3-Tier Rx Plans'!$J$30,IF($O88="ACA-P",'2018 GTCMHIC Metal Level Plans'!$C$30,IF($O88="ACA-G",'2018 GTCMHIC Metal Level Plans'!$C$35,IF($O88="ACA-S",'2018 GTCMHIC Metal Level Plans'!$C$40,IF($O88="ACA-B",'2018 GTCMHIC Metal Level Plans'!$C$45," ")))))))))))))</f>
        <v>177.13</v>
      </c>
      <c r="Y88" s="19">
        <f t="shared" si="4"/>
        <v>877.52</v>
      </c>
      <c r="Z88" s="19">
        <f>IF($V88="MM1",'2018 GTCMHI Medical Plan Rates'!$S$12,IF($V88="MM2",'2018 GTCMHI Medical Plan Rates'!$S$13,IF($V88="MM3",'2018 GTCMHI Medical Plan Rates'!$S$14,IF($V88="MM4",'2018 GTCMHI Medical Plan Rates'!#REF!,IF($V88="MM5",'2018 GTCMHI Medical Plan Rates'!$S$15,IF($V88="MM6",'2018 GTCMHI Medical Plan Rates'!$S$16,IF($V88="MM7",'2018 GTCMHI Medical Plan Rates'!$S$17,IF($V88="PPO1",'2018 GTCMHI Medical Plan Rates'!$S$8,IF($V88="PPO2",'2018 GTCMHI Medical Plan Rates'!$S$9,IF($V88="PPO3",'2018 GTCMHI Medical Plan Rates'!$S$10,IF($V88="PPOT",'2018 GTCMHI Medical Plan Rates'!$S$11,IF($V88="ACA-P",'2018 GTCMHIC Metal Level Plans'!$D$29,IF($V88="ACA-G",'2018 GTCMHIC Metal Level Plans'!$D$34,IF($V88="ACA-S",'2018 GTCMHIC Metal Level Plans'!$D$39,IF($V88="ACA-B",'2018 GTCMHIC Metal Level Plans'!$D$44," ")))))))))))))))</f>
        <v>1515.96</v>
      </c>
      <c r="AA88" s="19">
        <f>IF($O88="3T3",'2018 GTCMHIC 3-Tier Rx Plans'!$C$31,IF($O88="3T5a",'2018 GTCMHIC 3-Tier Rx Plans'!$D$31,IF($O88="3T6",'2018 GTCMHIC 3-Tier Rx Plans'!$E$31,IF($O88="3T7",'2018 GTCMHIC 3-Tier Rx Plans'!$F$31,IF($O88="3T8",'2018 GTCMHI Medical Plan Rates'!#REF!,IF($O88="3T9",'2018 GTCMHIC 3-Tier Rx Plans'!$G$31,IF($O88="3T10",'2018 GTCMHIC 3-Tier Rx Plans'!$H$31,IF($O88="3T11",'2018 GTCMHIC 3-Tier Rx Plans'!$I$31,IF($O88="3T13",'2018 GTCMHIC 3-Tier Rx Plans'!$J$31,IF($O88="ACA-P",'2018 GTCMHIC Metal Level Plans'!$D$30,IF($O88="ACA-G",'2018 GTCMHIC Metal Level Plans'!$D$35,IF($O88="ACA-S",'2018 GTCMHIC Metal Level Plans'!$D$40,IF($O88="ACA-B",'2018 GTCMHIC Metal Level Plans'!$D$45," ")))))))))))))</f>
        <v>383.97</v>
      </c>
      <c r="AB88" s="19">
        <f t="shared" si="5"/>
        <v>1899.93</v>
      </c>
      <c r="AC88" s="23"/>
    </row>
    <row r="89" spans="1:29" s="7" customFormat="1" ht="20.100000000000001" customHeight="1" x14ac:dyDescent="0.2">
      <c r="A89" s="280"/>
      <c r="B89" s="281"/>
      <c r="C89" s="286"/>
      <c r="D89" s="77" t="s">
        <v>48</v>
      </c>
      <c r="E89" s="78" t="s">
        <v>298</v>
      </c>
      <c r="F89" s="78" t="s">
        <v>306</v>
      </c>
      <c r="G89" s="78" t="s">
        <v>310</v>
      </c>
      <c r="H89" s="25">
        <v>40544</v>
      </c>
      <c r="I89" s="14">
        <v>5</v>
      </c>
      <c r="J89" s="14">
        <v>20</v>
      </c>
      <c r="K89" s="14">
        <v>35</v>
      </c>
      <c r="L89" s="14">
        <v>10</v>
      </c>
      <c r="M89" s="14">
        <v>40</v>
      </c>
      <c r="N89" s="14">
        <v>70</v>
      </c>
      <c r="O89" s="14" t="s">
        <v>67</v>
      </c>
      <c r="P89" s="18" t="s">
        <v>75</v>
      </c>
      <c r="Q89" s="14" t="s">
        <v>30</v>
      </c>
      <c r="R89" s="14">
        <v>100</v>
      </c>
      <c r="S89" s="14">
        <v>200</v>
      </c>
      <c r="T89" s="14">
        <v>200</v>
      </c>
      <c r="U89" s="14">
        <v>400</v>
      </c>
      <c r="V89" s="18" t="s">
        <v>57</v>
      </c>
      <c r="W89" s="19">
        <f>IF($V89="MM1",'2018 GTCMHI Medical Plan Rates'!$R$12,IF($V89="MM2",'2018 GTCMHI Medical Plan Rates'!$R$13,IF($V89="MM3",'2018 GTCMHI Medical Plan Rates'!$R$14,IF($V89="MM5",'2018 GTCMHI Medical Plan Rates'!$R$15,IF($V89="MM6",'2018 GTCMHI Medical Plan Rates'!$R$16,IF($V89="MM7",'2018 GTCMHI Medical Plan Rates'!$R$17,IF($V89="PPO1",'2018 GTCMHI Medical Plan Rates'!$R$8,IF($V89="PPO2",'2018 GTCMHI Medical Plan Rates'!$R$9,IF($V89="PPO3",'2018 GTCMHI Medical Plan Rates'!$R$10,IF($V89="PPOT",'2018 GTCMHI Medical Plan Rates'!$R$11,IF($V89="ACA-P",'2018 GTCMHIC Metal Level Plans'!$C$29,IF($V89="ACA-G",'2018 GTCMHIC Metal Level Plans'!$C$34,IF($V89="ACA-S",'2018 GTCMHIC Metal Level Plans'!$C$39,IF($V89="ACA-B",'2018 GTCMHIC Metal Level Plans'!$C$44," "))))))))))))))</f>
        <v>714.57</v>
      </c>
      <c r="X89" s="19">
        <f>IF($O89="3T3",'2018 GTCMHIC 3-Tier Rx Plans'!$C$30,IF($O89="3T5a",'2018 GTCMHIC 3-Tier Rx Plans'!$D$30,IF($O89="3T6",'2018 GTCMHIC 3-Tier Rx Plans'!$E$30,IF($O89="3T7",'2018 GTCMHIC 3-Tier Rx Plans'!$F$30,IF($O89="3T8",'2018 GTCMHI Medical Plan Rates'!#REF!,IF($O89="3T9",'2018 GTCMHIC 3-Tier Rx Plans'!$G$30,IF($O89="3T10",'2018 GTCMHIC 3-Tier Rx Plans'!$H$30,IF($O89="3T11",'2018 GTCMHIC 3-Tier Rx Plans'!$I$30,IF($O89="3T13",'2018 GTCMHIC 3-Tier Rx Plans'!$J$30,IF($O89="ACA-P",'2018 GTCMHIC Metal Level Plans'!$C$30,IF($O89="ACA-G",'2018 GTCMHIC Metal Level Plans'!$C$35,IF($O89="ACA-S",'2018 GTCMHIC Metal Level Plans'!$C$40,IF($O89="ACA-B",'2018 GTCMHIC Metal Level Plans'!$C$45," ")))))))))))))</f>
        <v>177.13</v>
      </c>
      <c r="Y89" s="19">
        <f t="shared" si="4"/>
        <v>891.7</v>
      </c>
      <c r="Z89" s="19">
        <f>IF($V89="MM1",'2018 GTCMHI Medical Plan Rates'!$S$12,IF($V89="MM2",'2018 GTCMHI Medical Plan Rates'!$S$13,IF($V89="MM3",'2018 GTCMHI Medical Plan Rates'!$S$14,IF($V89="MM4",'2018 GTCMHI Medical Plan Rates'!#REF!,IF($V89="MM5",'2018 GTCMHI Medical Plan Rates'!$S$15,IF($V89="MM6",'2018 GTCMHI Medical Plan Rates'!$S$16,IF($V89="MM7",'2018 GTCMHI Medical Plan Rates'!$S$17,IF($V89="PPO1",'2018 GTCMHI Medical Plan Rates'!$S$8,IF($V89="PPO2",'2018 GTCMHI Medical Plan Rates'!$S$9,IF($V89="PPO3",'2018 GTCMHI Medical Plan Rates'!$S$10,IF($V89="PPOT",'2018 GTCMHI Medical Plan Rates'!$S$11,IF($V89="ACA-P",'2018 GTCMHIC Metal Level Plans'!$D$29,IF($V89="ACA-G",'2018 GTCMHIC Metal Level Plans'!$D$34,IF($V89="ACA-S",'2018 GTCMHIC Metal Level Plans'!$D$39,IF($V89="ACA-B",'2018 GTCMHIC Metal Level Plans'!$D$44," ")))))))))))))))</f>
        <v>1548.8</v>
      </c>
      <c r="AA89" s="19">
        <f>IF($O89="3T3",'2018 GTCMHIC 3-Tier Rx Plans'!$C$31,IF($O89="3T5a",'2018 GTCMHIC 3-Tier Rx Plans'!$D$31,IF($O89="3T6",'2018 GTCMHIC 3-Tier Rx Plans'!$E$31,IF($O89="3T7",'2018 GTCMHIC 3-Tier Rx Plans'!$F$31,IF($O89="3T8",'2018 GTCMHI Medical Plan Rates'!#REF!,IF($O89="3T9",'2018 GTCMHIC 3-Tier Rx Plans'!$G$31,IF($O89="3T10",'2018 GTCMHIC 3-Tier Rx Plans'!$H$31,IF($O89="3T11",'2018 GTCMHIC 3-Tier Rx Plans'!$I$31,IF($O89="3T13",'2018 GTCMHIC 3-Tier Rx Plans'!$J$31,IF($O89="ACA-P",'2018 GTCMHIC Metal Level Plans'!$D$30,IF($O89="ACA-G",'2018 GTCMHIC Metal Level Plans'!$D$35,IF($O89="ACA-S",'2018 GTCMHIC Metal Level Plans'!$D$40,IF($O89="ACA-B",'2018 GTCMHIC Metal Level Plans'!$D$45," ")))))))))))))</f>
        <v>383.97</v>
      </c>
      <c r="AB89" s="19">
        <f t="shared" si="5"/>
        <v>1932.77</v>
      </c>
      <c r="AC89" s="23"/>
    </row>
    <row r="90" spans="1:29" s="7" customFormat="1" ht="20.100000000000001" customHeight="1" x14ac:dyDescent="0.2">
      <c r="A90" s="280"/>
      <c r="B90" s="281"/>
      <c r="C90" s="286"/>
      <c r="D90" s="81" t="s">
        <v>357</v>
      </c>
      <c r="E90" s="82" t="s">
        <v>280</v>
      </c>
      <c r="F90" s="82" t="s">
        <v>306</v>
      </c>
      <c r="G90" s="82" t="s">
        <v>160</v>
      </c>
      <c r="H90" s="25">
        <v>42370</v>
      </c>
      <c r="I90" s="14">
        <v>10</v>
      </c>
      <c r="J90" s="14">
        <v>30</v>
      </c>
      <c r="K90" s="14">
        <v>50</v>
      </c>
      <c r="L90" s="14">
        <v>20</v>
      </c>
      <c r="M90" s="14">
        <v>60</v>
      </c>
      <c r="N90" s="14">
        <v>100</v>
      </c>
      <c r="O90" s="84" t="s">
        <v>116</v>
      </c>
      <c r="P90" s="84" t="s">
        <v>150</v>
      </c>
      <c r="Q90" s="14" t="s">
        <v>337</v>
      </c>
      <c r="R90" s="14" t="s">
        <v>30</v>
      </c>
      <c r="S90" s="14" t="s">
        <v>30</v>
      </c>
      <c r="T90" s="14">
        <v>2000</v>
      </c>
      <c r="U90" s="14">
        <v>6000</v>
      </c>
      <c r="V90" s="84" t="s">
        <v>116</v>
      </c>
      <c r="W90" s="97">
        <f>IF($V90="MM1",'2018 GTCMHI Medical Plan Rates'!$R$12,IF($V90="MM2",'2018 GTCMHI Medical Plan Rates'!$R$13,IF($V90="MM3",'2018 GTCMHI Medical Plan Rates'!$R$14,IF($V90="MM5",'2018 GTCMHI Medical Plan Rates'!$R$15,IF($V90="MM6",'2018 GTCMHI Medical Plan Rates'!$R$16,IF($V90="MM7",'2018 GTCMHI Medical Plan Rates'!$R$17,IF($V90="PPO1",'2018 GTCMHI Medical Plan Rates'!$R$8,IF($V90="PPO2",'2018 GTCMHI Medical Plan Rates'!$R$9,IF($V90="PPO3",'2018 GTCMHI Medical Plan Rates'!$R$10,IF($V90="PPOT",'2018 GTCMHI Medical Plan Rates'!$R$11,IF($V90="ACA-P",'2018 GTCMHIC Metal Level Plans'!$C$29,IF($V90="ACA-G",'2018 GTCMHIC Metal Level Plans'!$C$34,IF($V90="ACA-S",'2018 GTCMHIC Metal Level Plans'!$C$39,IF($V90="ACA-B",'2018 GTCMHIC Metal Level Plans'!$C$44," "))))))))))))))</f>
        <v>477.71719631999997</v>
      </c>
      <c r="X90" s="97">
        <f>IF($O90="3T3",'2018 GTCMHIC 3-Tier Rx Plans'!$C$30,IF($O90="3T5a",'2018 GTCMHIC 3-Tier Rx Plans'!$D$30,IF($O90="3T6",'2018 GTCMHIC 3-Tier Rx Plans'!$E$30,IF($O90="3T7",'2018 GTCMHIC 3-Tier Rx Plans'!$F$30,IF($O90="3T8",'2018 GTCMHI Medical Plan Rates'!#REF!,IF($O90="3T9",'2018 GTCMHIC 3-Tier Rx Plans'!$G$30,IF($O90="3T10",'2018 GTCMHIC 3-Tier Rx Plans'!$H$30,IF($O90="3T11",'2018 GTCMHIC 3-Tier Rx Plans'!$I$30,IF($O90="3T13",'2018 GTCMHIC 3-Tier Rx Plans'!$J$30,IF($O90="ACA-P",'2018 GTCMHIC Metal Level Plans'!$C$30,IF($O90="ACA-G",'2018 GTCMHIC Metal Level Plans'!$C$35,IF($O90="ACA-S",'2018 GTCMHIC Metal Level Plans'!$C$40,IF($O90="ACA-B",'2018 GTCMHIC Metal Level Plans'!$C$45," ")))))))))))))</f>
        <v>121.97800368</v>
      </c>
      <c r="Y90" s="19">
        <f t="shared" si="4"/>
        <v>599.6952</v>
      </c>
      <c r="Z90" s="97">
        <f>IF($V90="MM1",'2018 GTCMHI Medical Plan Rates'!$S$12,IF($V90="MM2",'2018 GTCMHI Medical Plan Rates'!$S$13,IF($V90="MM3",'2018 GTCMHI Medical Plan Rates'!$S$14,IF($V90="MM4",'2018 GTCMHI Medical Plan Rates'!#REF!,IF($V90="MM5",'2018 GTCMHI Medical Plan Rates'!$S$15,IF($V90="MM6",'2018 GTCMHI Medical Plan Rates'!$S$16,IF($V90="MM7",'2018 GTCMHI Medical Plan Rates'!$S$17,IF($V90="PPO1",'2018 GTCMHI Medical Plan Rates'!$S$8,IF($V90="PPO2",'2018 GTCMHI Medical Plan Rates'!$S$9,IF($V90="PPO3",'2018 GTCMHI Medical Plan Rates'!$S$10,IF($V90="PPOT",'2018 GTCMHI Medical Plan Rates'!$S$11,IF($V90="ACA-P",'2018 GTCMHIC Metal Level Plans'!$D$29,IF($V90="ACA-G",'2018 GTCMHIC Metal Level Plans'!$D$34,IF($V90="ACA-S",'2018 GTCMHIC Metal Level Plans'!$D$39,IF($V90="ACA-B",'2018 GTCMHIC Metal Level Plans'!$D$44," ")))))))))))))))</f>
        <v>1242.074652</v>
      </c>
      <c r="AA90" s="97">
        <f>IF($O90="3T3",'2018 GTCMHIC 3-Tier Rx Plans'!$C$31,IF($O90="3T5a",'2018 GTCMHIC 3-Tier Rx Plans'!$D$31,IF($O90="3T6",'2018 GTCMHIC 3-Tier Rx Plans'!$E$31,IF($O90="3T7",'2018 GTCMHIC 3-Tier Rx Plans'!$F$31,IF($O90="3T8",'2018 GTCMHI Medical Plan Rates'!#REF!,IF($O90="3T9",'2018 GTCMHIC 3-Tier Rx Plans'!$G$31,IF($O90="3T10",'2018 GTCMHIC 3-Tier Rx Plans'!$H$31,IF($O90="3T11",'2018 GTCMHIC 3-Tier Rx Plans'!$I$31,IF($O90="3T13",'2018 GTCMHIC 3-Tier Rx Plans'!$J$31,IF($O90="ACA-P",'2018 GTCMHIC Metal Level Plans'!$D$30,IF($O90="ACA-G",'2018 GTCMHIC Metal Level Plans'!$D$35,IF($O90="ACA-S",'2018 GTCMHIC Metal Level Plans'!$D$40,IF($O90="ACA-B",'2018 GTCMHIC Metal Level Plans'!$D$45," ")))))))))))))</f>
        <v>317.14534800000001</v>
      </c>
      <c r="AB90" s="97">
        <f t="shared" si="5"/>
        <v>1559.22</v>
      </c>
      <c r="AC90" s="23"/>
    </row>
    <row r="91" spans="1:29" s="7" customFormat="1" ht="20.100000000000001" customHeight="1" x14ac:dyDescent="0.2">
      <c r="A91" s="280"/>
      <c r="B91" s="281"/>
      <c r="C91" s="286"/>
      <c r="D91" s="81" t="s">
        <v>358</v>
      </c>
      <c r="E91" s="82" t="s">
        <v>361</v>
      </c>
      <c r="F91" s="82" t="s">
        <v>306</v>
      </c>
      <c r="G91" s="82"/>
      <c r="H91" s="25">
        <v>42370</v>
      </c>
      <c r="I91" s="14">
        <v>5</v>
      </c>
      <c r="J91" s="14">
        <v>35</v>
      </c>
      <c r="K91" s="14">
        <v>70</v>
      </c>
      <c r="L91" s="14">
        <v>10</v>
      </c>
      <c r="M91" s="14">
        <v>70</v>
      </c>
      <c r="N91" s="14">
        <v>140</v>
      </c>
      <c r="O91" s="84" t="s">
        <v>324</v>
      </c>
      <c r="P91" s="84" t="s">
        <v>364</v>
      </c>
      <c r="Q91" s="14" t="s">
        <v>367</v>
      </c>
      <c r="R91" s="14">
        <v>500</v>
      </c>
      <c r="S91" s="14">
        <v>1500</v>
      </c>
      <c r="T91" s="14">
        <v>3000</v>
      </c>
      <c r="U91" s="14">
        <v>9000</v>
      </c>
      <c r="V91" s="84" t="s">
        <v>324</v>
      </c>
      <c r="W91" s="19">
        <f>IF($V91="MM1",'2018 GTCMHI Medical Plan Rates'!$R$12,IF($V91="MM2",'2018 GTCMHI Medical Plan Rates'!$R$13,IF($V91="MM3",'2018 GTCMHI Medical Plan Rates'!$R$14,IF($V91="MM5",'2018 GTCMHI Medical Plan Rates'!$R$15,IF($V91="MM6",'2018 GTCMHI Medical Plan Rates'!$R$16,IF($V91="MM7",'2018 GTCMHI Medical Plan Rates'!$R$17,IF($V91="PPO1",'2018 GTCMHI Medical Plan Rates'!$R$8,IF($V91="PPO2",'2018 GTCMHI Medical Plan Rates'!$R$9,IF($V91="PPO3",'2018 GTCMHI Medical Plan Rates'!$R$10,IF($V91="PPOT",'2018 GTCMHI Medical Plan Rates'!$R$11,IF($V91="ACA-P",'2018 GTCMHIC Metal Level Plans'!$C$29,IF($V91="ACA-G",'2018 GTCMHIC Metal Level Plans'!$C$34,IF($V91="ACA-S",'2018 GTCMHIC Metal Level Plans'!$C$39,IF($V91="ACA-B",'2018 GTCMHIC Metal Level Plans'!$C$44," "))))))))))))))</f>
        <v>415.17149888760002</v>
      </c>
      <c r="X91" s="19">
        <f>IF($O91="3T3",'2018 GTCMHIC 3-Tier Rx Plans'!$C$30,IF($O91="3T5a",'2018 GTCMHIC 3-Tier Rx Plans'!$D$30,IF($O91="3T6",'2018 GTCMHIC 3-Tier Rx Plans'!$E$30,IF($O91="3T7",'2018 GTCMHIC 3-Tier Rx Plans'!$F$30,IF($O91="3T8",'2018 GTCMHI Medical Plan Rates'!#REF!,IF($O91="3T9",'2018 GTCMHIC 3-Tier Rx Plans'!$G$30,IF($O91="3T10",'2018 GTCMHIC 3-Tier Rx Plans'!$H$30,IF($O91="3T11",'2018 GTCMHIC 3-Tier Rx Plans'!$I$30,IF($O91="3T13",'2018 GTCMHIC 3-Tier Rx Plans'!$J$30,IF($O91="ACA-P",'2018 GTCMHIC Metal Level Plans'!$C$30,IF($O91="ACA-G",'2018 GTCMHIC Metal Level Plans'!$C$35,IF($O91="ACA-S",'2018 GTCMHIC Metal Level Plans'!$C$40,IF($O91="ACA-B",'2018 GTCMHIC Metal Level Plans'!$C$45," ")))))))))))))</f>
        <v>106.0078871124</v>
      </c>
      <c r="Y91" s="19">
        <f t="shared" si="4"/>
        <v>521.17938600000002</v>
      </c>
      <c r="Z91" s="19">
        <f>IF($V91="MM1",'2018 GTCMHI Medical Plan Rates'!$S$12,IF($V91="MM2",'2018 GTCMHI Medical Plan Rates'!$S$13,IF($V91="MM3",'2018 GTCMHI Medical Plan Rates'!$S$14,IF($V91="MM4",'2018 GTCMHI Medical Plan Rates'!#REF!,IF($V91="MM5",'2018 GTCMHI Medical Plan Rates'!$S$15,IF($V91="MM6",'2018 GTCMHI Medical Plan Rates'!$S$16,IF($V91="MM7",'2018 GTCMHI Medical Plan Rates'!$S$17,IF($V91="PPO1",'2018 GTCMHI Medical Plan Rates'!$S$8,IF($V91="PPO2",'2018 GTCMHI Medical Plan Rates'!$S$9,IF($V91="PPO3",'2018 GTCMHI Medical Plan Rates'!$S$10,IF($V91="PPOT",'2018 GTCMHI Medical Plan Rates'!$S$11,IF($V91="ACA-P",'2018 GTCMHIC Metal Level Plans'!$D$29,IF($V91="ACA-G",'2018 GTCMHIC Metal Level Plans'!$D$34,IF($V91="ACA-S",'2018 GTCMHIC Metal Level Plans'!$D$39,IF($V91="ACA-B",'2018 GTCMHIC Metal Level Plans'!$D$44," ")))))))))))))))</f>
        <v>1079.4425915364002</v>
      </c>
      <c r="AA91" s="19">
        <f>IF($O91="3T3",'2018 GTCMHIC 3-Tier Rx Plans'!$C$31,IF($O91="3T5a",'2018 GTCMHIC 3-Tier Rx Plans'!$D$31,IF($O91="3T6",'2018 GTCMHIC 3-Tier Rx Plans'!$E$31,IF($O91="3T7",'2018 GTCMHIC 3-Tier Rx Plans'!$F$31,IF($O91="3T8",'2018 GTCMHI Medical Plan Rates'!#REF!,IF($O91="3T9",'2018 GTCMHIC 3-Tier Rx Plans'!$G$31,IF($O91="3T10",'2018 GTCMHIC 3-Tier Rx Plans'!$H$31,IF($O91="3T11",'2018 GTCMHIC 3-Tier Rx Plans'!$I$31,IF($O91="3T13",'2018 GTCMHIC 3-Tier Rx Plans'!$J$31,IF($O91="ACA-P",'2018 GTCMHIC Metal Level Plans'!$D$30,IF($O91="ACA-G",'2018 GTCMHIC Metal Level Plans'!$D$35,IF($O91="ACA-S",'2018 GTCMHIC Metal Level Plans'!$D$40,IF($O91="ACA-B",'2018 GTCMHIC Metal Level Plans'!$D$45," ")))))))))))))</f>
        <v>275.61966246360004</v>
      </c>
      <c r="AB91" s="19">
        <f t="shared" si="5"/>
        <v>1355.0622540000002</v>
      </c>
      <c r="AC91" s="23"/>
    </row>
    <row r="92" spans="1:29" s="7" customFormat="1" ht="20.100000000000001" customHeight="1" x14ac:dyDescent="0.2">
      <c r="A92" s="280"/>
      <c r="B92" s="281"/>
      <c r="C92" s="286"/>
      <c r="D92" s="81" t="s">
        <v>359</v>
      </c>
      <c r="E92" s="82" t="s">
        <v>362</v>
      </c>
      <c r="F92" s="82" t="s">
        <v>306</v>
      </c>
      <c r="G92" s="82"/>
      <c r="H92" s="25">
        <v>42370</v>
      </c>
      <c r="I92" s="14">
        <v>5</v>
      </c>
      <c r="J92" s="14">
        <v>35</v>
      </c>
      <c r="K92" s="14">
        <v>70</v>
      </c>
      <c r="L92" s="14">
        <v>10</v>
      </c>
      <c r="M92" s="14">
        <v>70</v>
      </c>
      <c r="N92" s="14">
        <v>140</v>
      </c>
      <c r="O92" s="84" t="s">
        <v>366</v>
      </c>
      <c r="P92" s="84" t="s">
        <v>365</v>
      </c>
      <c r="Q92" s="14" t="s">
        <v>368</v>
      </c>
      <c r="R92" s="14">
        <v>1300</v>
      </c>
      <c r="S92" s="14">
        <v>2600</v>
      </c>
      <c r="T92" s="14">
        <v>3000</v>
      </c>
      <c r="U92" s="14">
        <v>6000</v>
      </c>
      <c r="V92" s="84" t="s">
        <v>366</v>
      </c>
      <c r="W92" s="19">
        <f>IF($V92="MM1",'2018 GTCMHI Medical Plan Rates'!$R$12,IF($V92="MM2",'2018 GTCMHI Medical Plan Rates'!$R$13,IF($V92="MM3",'2018 GTCMHI Medical Plan Rates'!$R$14,IF($V92="MM5",'2018 GTCMHI Medical Plan Rates'!$R$15,IF($V92="MM6",'2018 GTCMHI Medical Plan Rates'!$R$16,IF($V92="MM7",'2018 GTCMHI Medical Plan Rates'!$R$17,IF($V92="PPO1",'2018 GTCMHI Medical Plan Rates'!$R$8,IF($V92="PPO2",'2018 GTCMHI Medical Plan Rates'!$R$9,IF($V92="PPO3",'2018 GTCMHI Medical Plan Rates'!$R$10,IF($V92="PPOT",'2018 GTCMHI Medical Plan Rates'!$R$11,IF($V92="ACA-P",'2018 GTCMHIC Metal Level Plans'!$C$29,IF($V92="ACA-G",'2018 GTCMHIC Metal Level Plans'!$C$34,IF($V92="ACA-S",'2018 GTCMHIC Metal Level Plans'!$C$39,IF($V92="ACA-B",'2018 GTCMHIC Metal Level Plans'!$C$44," "))))))))))))))</f>
        <v>332.18092544000001</v>
      </c>
      <c r="X92" s="19">
        <f>IF($O92="3T3",'2018 GTCMHIC 3-Tier Rx Plans'!$C$30,IF($O92="3T5a",'2018 GTCMHIC 3-Tier Rx Plans'!$D$30,IF($O92="3T6",'2018 GTCMHIC 3-Tier Rx Plans'!$E$30,IF($O92="3T7",'2018 GTCMHIC 3-Tier Rx Plans'!$F$30,IF($O92="3T8",'2018 GTCMHI Medical Plan Rates'!#REF!,IF($O92="3T9",'2018 GTCMHIC 3-Tier Rx Plans'!$G$30,IF($O92="3T10",'2018 GTCMHIC 3-Tier Rx Plans'!$H$30,IF($O92="3T11",'2018 GTCMHIC 3-Tier Rx Plans'!$I$30,IF($O92="3T13",'2018 GTCMHIC 3-Tier Rx Plans'!$J$30,IF($O92="ACA-P",'2018 GTCMHIC Metal Level Plans'!$C$30,IF($O92="ACA-G",'2018 GTCMHIC Metal Level Plans'!$C$35,IF($O92="ACA-S",'2018 GTCMHIC Metal Level Plans'!$C$40,IF($O92="ACA-B",'2018 GTCMHIC Metal Level Plans'!$C$45," ")))))))))))))</f>
        <v>84.817474559999994</v>
      </c>
      <c r="Y92" s="19">
        <f t="shared" si="4"/>
        <v>416.9984</v>
      </c>
      <c r="Z92" s="19">
        <f>IF($V92="MM1",'2018 GTCMHI Medical Plan Rates'!$S$12,IF($V92="MM2",'2018 GTCMHI Medical Plan Rates'!$S$13,IF($V92="MM3",'2018 GTCMHI Medical Plan Rates'!$S$14,IF($V92="MM4",'2018 GTCMHI Medical Plan Rates'!#REF!,IF($V92="MM5",'2018 GTCMHI Medical Plan Rates'!$S$15,IF($V92="MM6",'2018 GTCMHI Medical Plan Rates'!$S$16,IF($V92="MM7",'2018 GTCMHI Medical Plan Rates'!$S$17,IF($V92="PPO1",'2018 GTCMHI Medical Plan Rates'!$S$8,IF($V92="PPO2",'2018 GTCMHI Medical Plan Rates'!$S$9,IF($V92="PPO3",'2018 GTCMHI Medical Plan Rates'!$S$10,IF($V92="PPOT",'2018 GTCMHI Medical Plan Rates'!$S$11,IF($V92="ACA-P",'2018 GTCMHIC Metal Level Plans'!$D$29,IF($V92="ACA-G",'2018 GTCMHIC Metal Level Plans'!$D$34,IF($V92="ACA-S",'2018 GTCMHIC Metal Level Plans'!$D$39,IF($V92="ACA-B",'2018 GTCMHIC Metal Level Plans'!$D$44," ")))))))))))))))</f>
        <v>863.65715072</v>
      </c>
      <c r="AA92" s="19">
        <f>IF($O92="3T3",'2018 GTCMHIC 3-Tier Rx Plans'!$C$31,IF($O92="3T5a",'2018 GTCMHIC 3-Tier Rx Plans'!$D$31,IF($O92="3T6",'2018 GTCMHIC 3-Tier Rx Plans'!$E$31,IF($O92="3T7",'2018 GTCMHIC 3-Tier Rx Plans'!$F$31,IF($O92="3T8",'2018 GTCMHI Medical Plan Rates'!#REF!,IF($O92="3T9",'2018 GTCMHIC 3-Tier Rx Plans'!$G$31,IF($O92="3T10",'2018 GTCMHIC 3-Tier Rx Plans'!$H$31,IF($O92="3T11",'2018 GTCMHIC 3-Tier Rx Plans'!$I$31,IF($O92="3T13",'2018 GTCMHIC 3-Tier Rx Plans'!$J$31,IF($O92="ACA-P",'2018 GTCMHIC Metal Level Plans'!$D$30,IF($O92="ACA-G",'2018 GTCMHIC Metal Level Plans'!$D$35,IF($O92="ACA-S",'2018 GTCMHIC Metal Level Plans'!$D$40,IF($O92="ACA-B",'2018 GTCMHIC Metal Level Plans'!$D$45," ")))))))))))))</f>
        <v>220.52204928</v>
      </c>
      <c r="AB92" s="19">
        <f t="shared" si="5"/>
        <v>1084.1792</v>
      </c>
      <c r="AC92" s="23"/>
    </row>
    <row r="93" spans="1:29" s="7" customFormat="1" ht="20.100000000000001" customHeight="1" x14ac:dyDescent="0.2">
      <c r="A93" s="280"/>
      <c r="B93" s="281"/>
      <c r="C93" s="287"/>
      <c r="D93" s="81" t="s">
        <v>360</v>
      </c>
      <c r="E93" s="82" t="s">
        <v>363</v>
      </c>
      <c r="F93" s="82" t="s">
        <v>306</v>
      </c>
      <c r="G93" s="82" t="s">
        <v>340</v>
      </c>
      <c r="H93" s="25">
        <v>42370</v>
      </c>
      <c r="I93" s="14">
        <v>5</v>
      </c>
      <c r="J93" s="14">
        <v>35</v>
      </c>
      <c r="K93" s="14">
        <v>70</v>
      </c>
      <c r="L93" s="14">
        <v>10</v>
      </c>
      <c r="M93" s="14">
        <v>70</v>
      </c>
      <c r="N93" s="14">
        <v>140</v>
      </c>
      <c r="O93" s="84" t="s">
        <v>342</v>
      </c>
      <c r="P93" s="84" t="s">
        <v>341</v>
      </c>
      <c r="Q93" s="93">
        <v>0.2</v>
      </c>
      <c r="R93" s="64">
        <v>3500</v>
      </c>
      <c r="S93" s="64">
        <v>7000</v>
      </c>
      <c r="T93" s="14">
        <v>6350</v>
      </c>
      <c r="U93" s="14">
        <v>12700</v>
      </c>
      <c r="V93" s="84" t="s">
        <v>342</v>
      </c>
      <c r="W93" s="97">
        <f>IF($V93="MM1",'2018 GTCMHI Medical Plan Rates'!$R$12,IF($V93="MM2",'2018 GTCMHI Medical Plan Rates'!$R$13,IF($V93="MM3",'2018 GTCMHI Medical Plan Rates'!$R$14,IF($V93="MM5",'2018 GTCMHI Medical Plan Rates'!$R$15,IF($V93="MM6",'2018 GTCMHI Medical Plan Rates'!$R$16,IF($V93="MM7",'2018 GTCMHI Medical Plan Rates'!$R$17,IF($V93="PPO1",'2018 GTCMHI Medical Plan Rates'!$R$8,IF($V93="PPO2",'2018 GTCMHI Medical Plan Rates'!$R$9,IF($V93="PPO3",'2018 GTCMHI Medical Plan Rates'!$R$10,IF($V93="PPOT",'2018 GTCMHI Medical Plan Rates'!$R$11,IF($V93="ACA-P",'2018 GTCMHIC Metal Level Plans'!$C$29,IF($V93="ACA-G",'2018 GTCMHIC Metal Level Plans'!$C$34,IF($V93="ACA-S",'2018 GTCMHIC Metal Level Plans'!$C$39,IF($V93="ACA-B",'2018 GTCMHIC Metal Level Plans'!$C$44," "))))))))))))))</f>
        <v>264.47056272000003</v>
      </c>
      <c r="X93" s="97">
        <f>IF($O93="3T3",'2018 GTCMHIC 3-Tier Rx Plans'!$C$30,IF($O93="3T5a",'2018 GTCMHIC 3-Tier Rx Plans'!$D$30,IF($O93="3T6",'2018 GTCMHIC 3-Tier Rx Plans'!$E$30,IF($O93="3T7",'2018 GTCMHIC 3-Tier Rx Plans'!$F$30,IF($O93="3T8",'2018 GTCMHI Medical Plan Rates'!#REF!,IF($O93="3T9",'2018 GTCMHIC 3-Tier Rx Plans'!$G$30,IF($O93="3T10",'2018 GTCMHIC 3-Tier Rx Plans'!$H$30,IF($O93="3T11",'2018 GTCMHIC 3-Tier Rx Plans'!$I$30,IF($O93="3T13",'2018 GTCMHIC 3-Tier Rx Plans'!$J$30,IF($O93="ACA-P",'2018 GTCMHIC Metal Level Plans'!$C$30,IF($O93="ACA-G",'2018 GTCMHIC Metal Level Plans'!$C$35,IF($O93="ACA-S",'2018 GTCMHIC Metal Level Plans'!$C$40,IF($O93="ACA-B",'2018 GTCMHIC Metal Level Plans'!$C$45," ")))))))))))))</f>
        <v>67.528637280000012</v>
      </c>
      <c r="Y93" s="97">
        <f t="shared" si="4"/>
        <v>331.99920000000003</v>
      </c>
      <c r="Z93" s="97">
        <f>IF($V93="MM1",'2018 GTCMHI Medical Plan Rates'!$S$12,IF($V93="MM2",'2018 GTCMHI Medical Plan Rates'!$S$13,IF($V93="MM3",'2018 GTCMHI Medical Plan Rates'!$S$14,IF($V93="MM4",'2018 GTCMHI Medical Plan Rates'!#REF!,IF($V93="MM5",'2018 GTCMHI Medical Plan Rates'!$S$15,IF($V93="MM6",'2018 GTCMHI Medical Plan Rates'!$S$16,IF($V93="MM7",'2018 GTCMHI Medical Plan Rates'!$S$17,IF($V93="PPO1",'2018 GTCMHI Medical Plan Rates'!$S$8,IF($V93="PPO2",'2018 GTCMHI Medical Plan Rates'!$S$9,IF($V93="PPO3",'2018 GTCMHI Medical Plan Rates'!$S$10,IF($V93="PPOT",'2018 GTCMHI Medical Plan Rates'!$S$11,IF($V93="ACA-P",'2018 GTCMHIC Metal Level Plans'!$D$29,IF($V93="ACA-G",'2018 GTCMHIC Metal Level Plans'!$D$34,IF($V93="ACA-S",'2018 GTCMHIC Metal Level Plans'!$D$39,IF($V93="ACA-B",'2018 GTCMHIC Metal Level Plans'!$D$44," ")))))))))))))))</f>
        <v>687.6168353600001</v>
      </c>
      <c r="AA93" s="97">
        <f>IF($O93="3T3",'2018 GTCMHIC 3-Tier Rx Plans'!$C$31,IF($O93="3T5a",'2018 GTCMHIC 3-Tier Rx Plans'!$D$31,IF($O93="3T6",'2018 GTCMHIC 3-Tier Rx Plans'!$E$31,IF($O93="3T7",'2018 GTCMHIC 3-Tier Rx Plans'!$F$31,IF($O93="3T8",'2018 GTCMHI Medical Plan Rates'!#REF!,IF($O93="3T9",'2018 GTCMHIC 3-Tier Rx Plans'!$G$31,IF($O93="3T10",'2018 GTCMHIC 3-Tier Rx Plans'!$H$31,IF($O93="3T11",'2018 GTCMHIC 3-Tier Rx Plans'!$I$31,IF($O93="3T13",'2018 GTCMHIC 3-Tier Rx Plans'!$J$31,IF($O93="ACA-P",'2018 GTCMHIC Metal Level Plans'!$D$30,IF($O93="ACA-G",'2018 GTCMHIC Metal Level Plans'!$D$35,IF($O93="ACA-S",'2018 GTCMHIC Metal Level Plans'!$D$40,IF($O93="ACA-B",'2018 GTCMHIC Metal Level Plans'!$D$45," ")))))))))))))</f>
        <v>175.57276464</v>
      </c>
      <c r="AB93" s="97">
        <f t="shared" si="5"/>
        <v>863.18960000000015</v>
      </c>
      <c r="AC93" s="23"/>
    </row>
    <row r="94" spans="1:29" s="7" customFormat="1" ht="20.100000000000001" customHeight="1" x14ac:dyDescent="0.2">
      <c r="A94" s="280"/>
      <c r="B94" s="281"/>
      <c r="C94" s="77" t="s">
        <v>286</v>
      </c>
      <c r="D94" s="77" t="s">
        <v>49</v>
      </c>
      <c r="E94" s="78" t="s">
        <v>308</v>
      </c>
      <c r="F94" s="78" t="s">
        <v>309</v>
      </c>
      <c r="G94" s="82" t="s">
        <v>236</v>
      </c>
      <c r="H94" s="25">
        <v>40544</v>
      </c>
      <c r="I94" s="14">
        <v>5</v>
      </c>
      <c r="J94" s="14">
        <v>20</v>
      </c>
      <c r="K94" s="14">
        <v>35</v>
      </c>
      <c r="L94" s="14">
        <v>10</v>
      </c>
      <c r="M94" s="14">
        <v>40</v>
      </c>
      <c r="N94" s="14">
        <v>70</v>
      </c>
      <c r="O94" s="14" t="s">
        <v>67</v>
      </c>
      <c r="P94" s="84" t="s">
        <v>75</v>
      </c>
      <c r="Q94" s="14" t="s">
        <v>30</v>
      </c>
      <c r="R94" s="14">
        <v>100</v>
      </c>
      <c r="S94" s="14">
        <v>200</v>
      </c>
      <c r="T94" s="14">
        <v>750</v>
      </c>
      <c r="U94" s="14">
        <v>2250</v>
      </c>
      <c r="V94" s="84" t="s">
        <v>58</v>
      </c>
      <c r="W94" s="19">
        <f>IF($V94="MM1",'2018 GTCMHI Medical Plan Rates'!$R$12,IF($V94="MM2",'2018 GTCMHI Medical Plan Rates'!$R$13,IF($V94="MM3",'2018 GTCMHI Medical Plan Rates'!$R$14,IF($V94="MM5",'2018 GTCMHI Medical Plan Rates'!$R$15,IF($V94="MM6",'2018 GTCMHI Medical Plan Rates'!$R$16,IF($V94="MM7",'2018 GTCMHI Medical Plan Rates'!$R$17,IF($V94="PPO1",'2018 GTCMHI Medical Plan Rates'!$R$8,IF($V94="PPO2",'2018 GTCMHI Medical Plan Rates'!$R$9,IF($V94="PPO3",'2018 GTCMHI Medical Plan Rates'!$R$10,IF($V94="PPOT",'2018 GTCMHI Medical Plan Rates'!$R$11,IF($V94="ACA-P",'2018 GTCMHIC Metal Level Plans'!$C$29,IF($V94="ACA-G",'2018 GTCMHIC Metal Level Plans'!$C$34,IF($V94="ACA-S",'2018 GTCMHIC Metal Level Plans'!$C$39,IF($V94="ACA-B",'2018 GTCMHIC Metal Level Plans'!$C$44," "))))))))))))))</f>
        <v>701.64</v>
      </c>
      <c r="X94" s="19">
        <f>IF($O94="3T3",'2018 GTCMHIC 3-Tier Rx Plans'!$C$30,IF($O94="3T5a",'2018 GTCMHIC 3-Tier Rx Plans'!$D$30,IF($O94="3T6",'2018 GTCMHIC 3-Tier Rx Plans'!$E$30,IF($O94="3T7",'2018 GTCMHIC 3-Tier Rx Plans'!$F$30,IF($O94="3T8",'2018 GTCMHI Medical Plan Rates'!#REF!,IF($O94="3T9",'2018 GTCMHIC 3-Tier Rx Plans'!$G$30,IF($O94="3T10",'2018 GTCMHIC 3-Tier Rx Plans'!$H$30,IF($O94="3T11",'2018 GTCMHIC 3-Tier Rx Plans'!$I$30,IF($O94="3T13",'2018 GTCMHIC 3-Tier Rx Plans'!$J$30,IF($O94="ACA-P",'2018 GTCMHIC Metal Level Plans'!$C$30,IF($O94="ACA-G",'2018 GTCMHIC Metal Level Plans'!$C$35,IF($O94="ACA-S",'2018 GTCMHIC Metal Level Plans'!$C$40,IF($O94="ACA-B",'2018 GTCMHIC Metal Level Plans'!$C$45," ")))))))))))))</f>
        <v>177.13</v>
      </c>
      <c r="Y94" s="19">
        <f t="shared" si="4"/>
        <v>878.77</v>
      </c>
      <c r="Z94" s="19">
        <f>IF($V94="MM1",'2018 GTCMHI Medical Plan Rates'!$S$12,IF($V94="MM2",'2018 GTCMHI Medical Plan Rates'!$S$13,IF($V94="MM3",'2018 GTCMHI Medical Plan Rates'!$S$14,IF($V94="MM4",'2018 GTCMHI Medical Plan Rates'!#REF!,IF($V94="MM5",'2018 GTCMHI Medical Plan Rates'!$S$15,IF($V94="MM6",'2018 GTCMHI Medical Plan Rates'!$S$16,IF($V94="MM7",'2018 GTCMHI Medical Plan Rates'!$S$17,IF($V94="PPO1",'2018 GTCMHI Medical Plan Rates'!$S$8,IF($V94="PPO2",'2018 GTCMHI Medical Plan Rates'!$S$9,IF($V94="PPO3",'2018 GTCMHI Medical Plan Rates'!$S$10,IF($V94="PPOT",'2018 GTCMHI Medical Plan Rates'!$S$11,IF($V94="ACA-P",'2018 GTCMHIC Metal Level Plans'!$D$29,IF($V94="ACA-G",'2018 GTCMHIC Metal Level Plans'!$D$34,IF($V94="ACA-S",'2018 GTCMHIC Metal Level Plans'!$D$39,IF($V94="ACA-B",'2018 GTCMHIC Metal Level Plans'!$D$44," ")))))))))))))))</f>
        <v>1520.59</v>
      </c>
      <c r="AA94" s="19">
        <f>IF($O94="3T3",'2018 GTCMHIC 3-Tier Rx Plans'!$C$31,IF($O94="3T5a",'2018 GTCMHIC 3-Tier Rx Plans'!$D$31,IF($O94="3T6",'2018 GTCMHIC 3-Tier Rx Plans'!$E$31,IF($O94="3T7",'2018 GTCMHIC 3-Tier Rx Plans'!$F$31,IF($O94="3T8",'2018 GTCMHI Medical Plan Rates'!#REF!,IF($O94="3T9",'2018 GTCMHIC 3-Tier Rx Plans'!$G$31,IF($O94="3T10",'2018 GTCMHIC 3-Tier Rx Plans'!$H$31,IF($O94="3T11",'2018 GTCMHIC 3-Tier Rx Plans'!$I$31,IF($O94="3T13",'2018 GTCMHIC 3-Tier Rx Plans'!$J$31,IF($O94="ACA-P",'2018 GTCMHIC Metal Level Plans'!$D$30,IF($O94="ACA-G",'2018 GTCMHIC Metal Level Plans'!$D$35,IF($O94="ACA-S",'2018 GTCMHIC Metal Level Plans'!$D$40,IF($O94="ACA-B",'2018 GTCMHIC Metal Level Plans'!$D$45," ")))))))))))))</f>
        <v>383.97</v>
      </c>
      <c r="AB94" s="19">
        <f t="shared" si="5"/>
        <v>1904.56</v>
      </c>
      <c r="AC94" s="23"/>
    </row>
    <row r="95" spans="1:29" s="7" customFormat="1" ht="20.100000000000001" customHeight="1" x14ac:dyDescent="0.2">
      <c r="A95" s="280"/>
      <c r="B95" s="281"/>
      <c r="C95" s="77" t="s">
        <v>333</v>
      </c>
      <c r="D95" s="77"/>
      <c r="E95" s="78" t="s">
        <v>352</v>
      </c>
      <c r="F95" s="78" t="s">
        <v>334</v>
      </c>
      <c r="G95" s="78" t="s">
        <v>240</v>
      </c>
      <c r="H95" s="25">
        <v>40544</v>
      </c>
      <c r="I95" s="14">
        <v>5</v>
      </c>
      <c r="J95" s="14">
        <v>20</v>
      </c>
      <c r="K95" s="14">
        <v>35</v>
      </c>
      <c r="L95" s="14">
        <v>10</v>
      </c>
      <c r="M95" s="14">
        <v>40</v>
      </c>
      <c r="N95" s="14">
        <v>70</v>
      </c>
      <c r="O95" s="14" t="s">
        <v>67</v>
      </c>
      <c r="P95" s="18" t="s">
        <v>82</v>
      </c>
      <c r="Q95" s="14">
        <v>10</v>
      </c>
      <c r="R95" s="14" t="s">
        <v>30</v>
      </c>
      <c r="S95" s="14" t="s">
        <v>30</v>
      </c>
      <c r="T95" s="14" t="s">
        <v>30</v>
      </c>
      <c r="U95" s="14" t="s">
        <v>30</v>
      </c>
      <c r="V95" s="18" t="s">
        <v>53</v>
      </c>
      <c r="W95" s="19">
        <f>IF($V95="MM1",'2018 GTCMHI Medical Plan Rates'!$R$12,IF($V95="MM2",'2018 GTCMHI Medical Plan Rates'!$R$13,IF($V95="MM3",'2018 GTCMHI Medical Plan Rates'!$R$14,IF($V95="MM5",'2018 GTCMHI Medical Plan Rates'!$R$15,IF($V95="MM6",'2018 GTCMHI Medical Plan Rates'!$R$16,IF($V95="MM7",'2018 GTCMHI Medical Plan Rates'!$R$17,IF($V95="PPO1",'2018 GTCMHI Medical Plan Rates'!$R$8,IF($V95="PPO2",'2018 GTCMHI Medical Plan Rates'!$R$9,IF($V95="PPO3",'2018 GTCMHI Medical Plan Rates'!$R$10,IF($V95="PPOT",'2018 GTCMHI Medical Plan Rates'!$R$11,IF($V95="ACA-P",'2018 GTCMHIC Metal Level Plans'!$C$29,IF($V95="ACA-G",'2018 GTCMHIC Metal Level Plans'!$C$34,IF($V95="ACA-S",'2018 GTCMHIC Metal Level Plans'!$C$39,IF($V95="ACA-B",'2018 GTCMHIC Metal Level Plans'!$C$44," "))))))))))))))</f>
        <v>700.39</v>
      </c>
      <c r="X95" s="19">
        <f>IF($O95="3T3",'2018 GTCMHIC 3-Tier Rx Plans'!$C$30,IF($O95="3T5a",'2018 GTCMHIC 3-Tier Rx Plans'!$D$30,IF($O95="3T6",'2018 GTCMHIC 3-Tier Rx Plans'!$E$30,IF($O95="3T7",'2018 GTCMHIC 3-Tier Rx Plans'!$F$30,IF($O95="3T8",'2018 GTCMHI Medical Plan Rates'!#REF!,IF($O95="3T9",'2018 GTCMHIC 3-Tier Rx Plans'!$G$30,IF($O95="3T10",'2018 GTCMHIC 3-Tier Rx Plans'!$H$30,IF($O95="3T11",'2018 GTCMHIC 3-Tier Rx Plans'!$I$30,IF($O95="3T13",'2018 GTCMHIC 3-Tier Rx Plans'!$J$30,IF($O95="ACA-P",'2018 GTCMHIC Metal Level Plans'!$C$30,IF($O95="ACA-G",'2018 GTCMHIC Metal Level Plans'!$C$35,IF($O95="ACA-S",'2018 GTCMHIC Metal Level Plans'!$C$40,IF($O95="ACA-B",'2018 GTCMHIC Metal Level Plans'!$C$45," ")))))))))))))</f>
        <v>177.13</v>
      </c>
      <c r="Y95" s="19">
        <f t="shared" si="4"/>
        <v>877.52</v>
      </c>
      <c r="Z95" s="19">
        <f>IF($V95="MM1",'2018 GTCMHI Medical Plan Rates'!$S$12,IF($V95="MM2",'2018 GTCMHI Medical Plan Rates'!$S$13,IF($V95="MM3",'2018 GTCMHI Medical Plan Rates'!$S$14,IF($V95="MM4",'2018 GTCMHI Medical Plan Rates'!#REF!,IF($V95="MM5",'2018 GTCMHI Medical Plan Rates'!$S$15,IF($V95="MM6",'2018 GTCMHI Medical Plan Rates'!$S$16,IF($V95="MM7",'2018 GTCMHI Medical Plan Rates'!$S$17,IF($V95="PPO1",'2018 GTCMHI Medical Plan Rates'!$S$8,IF($V95="PPO2",'2018 GTCMHI Medical Plan Rates'!$S$9,IF($V95="PPO3",'2018 GTCMHI Medical Plan Rates'!$S$10,IF($V95="PPOT",'2018 GTCMHI Medical Plan Rates'!$S$11,IF($V95="ACA-P",'2018 GTCMHIC Metal Level Plans'!$D$29,IF($V95="ACA-G",'2018 GTCMHIC Metal Level Plans'!$D$34,IF($V95="ACA-S",'2018 GTCMHIC Metal Level Plans'!$D$39,IF($V95="ACA-B",'2018 GTCMHIC Metal Level Plans'!$D$44," ")))))))))))))))</f>
        <v>1515.96</v>
      </c>
      <c r="AA95" s="19">
        <f>IF($O95="3T3",'2018 GTCMHIC 3-Tier Rx Plans'!$C$31,IF($O95="3T5a",'2018 GTCMHIC 3-Tier Rx Plans'!$D$31,IF($O95="3T6",'2018 GTCMHIC 3-Tier Rx Plans'!$E$31,IF($O95="3T7",'2018 GTCMHIC 3-Tier Rx Plans'!$F$31,IF($O95="3T8",'2018 GTCMHI Medical Plan Rates'!#REF!,IF($O95="3T9",'2018 GTCMHIC 3-Tier Rx Plans'!$G$31,IF($O95="3T10",'2018 GTCMHIC 3-Tier Rx Plans'!$H$31,IF($O95="3T11",'2018 GTCMHIC 3-Tier Rx Plans'!$I$31,IF($O95="3T13",'2018 GTCMHIC 3-Tier Rx Plans'!$J$31,IF($O95="ACA-P",'2018 GTCMHIC Metal Level Plans'!$D$30,IF($O95="ACA-G",'2018 GTCMHIC Metal Level Plans'!$D$35,IF($O95="ACA-S",'2018 GTCMHIC Metal Level Plans'!$D$40,IF($O95="ACA-B",'2018 GTCMHIC Metal Level Plans'!$D$45," ")))))))))))))</f>
        <v>383.97</v>
      </c>
      <c r="AB95" s="19">
        <f t="shared" si="5"/>
        <v>1899.93</v>
      </c>
      <c r="AC95" s="23"/>
    </row>
  </sheetData>
  <mergeCells count="45">
    <mergeCell ref="C58:C63"/>
    <mergeCell ref="C64:C69"/>
    <mergeCell ref="C70:C75"/>
    <mergeCell ref="C76:C81"/>
    <mergeCell ref="C82:C87"/>
    <mergeCell ref="B15:B22"/>
    <mergeCell ref="D23:D39"/>
    <mergeCell ref="D45:D46"/>
    <mergeCell ref="C41:C42"/>
    <mergeCell ref="C43:C44"/>
    <mergeCell ref="B41:B44"/>
    <mergeCell ref="T4:U4"/>
    <mergeCell ref="W4:Y4"/>
    <mergeCell ref="Z4:AB4"/>
    <mergeCell ref="H3:H5"/>
    <mergeCell ref="I3:N3"/>
    <mergeCell ref="O3:O5"/>
    <mergeCell ref="P3:U3"/>
    <mergeCell ref="V3:V5"/>
    <mergeCell ref="W3:AB3"/>
    <mergeCell ref="I4:K4"/>
    <mergeCell ref="L4:N4"/>
    <mergeCell ref="P4:P5"/>
    <mergeCell ref="Q4:Q5"/>
    <mergeCell ref="A6:A95"/>
    <mergeCell ref="B58:B95"/>
    <mergeCell ref="B47:B48"/>
    <mergeCell ref="B49:B53"/>
    <mergeCell ref="R4:S4"/>
    <mergeCell ref="B3:D5"/>
    <mergeCell ref="C88:C93"/>
    <mergeCell ref="A3:A5"/>
    <mergeCell ref="E3:E5"/>
    <mergeCell ref="F3:F5"/>
    <mergeCell ref="G3:G5"/>
    <mergeCell ref="D6:D7"/>
    <mergeCell ref="D15:D16"/>
    <mergeCell ref="D17:D21"/>
    <mergeCell ref="B6:B14"/>
    <mergeCell ref="D8:D14"/>
    <mergeCell ref="C49:C50"/>
    <mergeCell ref="C51:C52"/>
    <mergeCell ref="B54:B56"/>
    <mergeCell ref="B45:B46"/>
    <mergeCell ref="B23:B40"/>
  </mergeCells>
  <pageMargins left="0.25" right="0.25" top="0.25" bottom="0.5" header="0.3" footer="0.3"/>
  <pageSetup paperSize="5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2018 GTCMHI Medical Plan Rates</vt:lpstr>
      <vt:lpstr>2018 GTCMHIC 2-Tier Rx Plans</vt:lpstr>
      <vt:lpstr>2018 GTCMHIC 3-Tier Rx Plans</vt:lpstr>
      <vt:lpstr>Medicare Supplement Premiums</vt:lpstr>
      <vt:lpstr>2018 GTCMHIC Metal Level Plans</vt:lpstr>
      <vt:lpstr>Premium Rate Summary</vt:lpstr>
      <vt:lpstr>Premium Rate Summary - County</vt:lpstr>
      <vt:lpstr>'2018 GTCMHI Medical Plan Rates'!Print_Area</vt:lpstr>
      <vt:lpstr>'Premium Rate Summary'!Print_Area</vt:lpstr>
      <vt:lpstr>'2018 GTCMHI Medical Plan Rates'!Print_Titles</vt:lpstr>
      <vt:lpstr>'Premium Rate Summary'!Print_Titles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slocey</dc:creator>
  <cp:lastModifiedBy>Steve Locey</cp:lastModifiedBy>
  <cp:lastPrinted>2017-09-29T14:49:57Z</cp:lastPrinted>
  <dcterms:created xsi:type="dcterms:W3CDTF">2009-04-14T16:44:12Z</dcterms:created>
  <dcterms:modified xsi:type="dcterms:W3CDTF">2017-11-08T14:34:15Z</dcterms:modified>
</cp:coreProperties>
</file>